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updateLinks="always" codeName="ThisWorkbook" defaultThemeVersion="124226"/>
  <mc:AlternateContent xmlns:mc="http://schemas.openxmlformats.org/markup-compatibility/2006">
    <mc:Choice Requires="x15">
      <x15ac:absPath xmlns:x15ac="http://schemas.microsoft.com/office/spreadsheetml/2010/11/ac" url="/Users/rossano/Library/Mobile Documents/com~apple~CloudDocs/Desktop/ST-DOMINIQUE/ÉPHÉMÉRIDES/"/>
    </mc:Choice>
  </mc:AlternateContent>
  <xr:revisionPtr revIDLastSave="0" documentId="13_ncr:1_{FD1A5888-66D7-BA4E-80BE-479B88002F9F}" xr6:coauthVersionLast="47" xr6:coauthVersionMax="47" xr10:uidLastSave="{00000000-0000-0000-0000-000000000000}"/>
  <bookViews>
    <workbookView xWindow="0" yWindow="760" windowWidth="29040" windowHeight="15840" xr2:uid="{00000000-000D-0000-FFFF-FFFF00000000}"/>
  </bookViews>
  <sheets>
    <sheet name="Calendrier" sheetId="9" r:id="rId1"/>
    <sheet name="Calendrier 2" sheetId="10" r:id="rId2"/>
    <sheet name="BD_CAL" sheetId="5" r:id="rId3"/>
  </sheets>
  <definedNames>
    <definedName name="An">Calendrier!$C$1</definedName>
    <definedName name="colvac" localSheetId="0">Calendrier!$C$3:$C$33,Calendrier!$G$3:$G$33,Calendrier!$K$3:$K$33,Calendrier!$O$3:$O$33,Calendrier!$S$3:$S$33,Calendrier!$W$3:$W$33,Calendrier!$AA$3:$AA$33,Calendrier!$AE$3:$AE$33,Calendrier!$AI$3:$AI$33,Calendrier!$AM$3:$AM$33,Calendrier!$AQ$3:$AQ$33,Calendrier!$AU$3:$AU$33,Calendrier!$AY$3:$AY$33</definedName>
    <definedName name="colvac" localSheetId="1">'Calendrier 2'!$C$3:$C$40,'Calendrier 2'!$G$3:$G$40,'Calendrier 2'!$K$3:$K$40,'Calendrier 2'!$O$3:$O$40,'Calendrier 2'!$S$3:$S$40,'Calendrier 2'!$W$3:$W$40,'Calendrier 2'!$AA$3:$AA$40,'Calendrier 2'!$AE$3:$AE$40,'Calendrier 2'!$AI$3:$AI$40,'Calendrier 2'!$AM$3:$AM$40,'Calendrier 2'!$AQ$3:$AQ$40,'Calendrier 2'!$AU$3:$AU$40,'Calendrier 2'!$AY$3:$AY$40</definedName>
    <definedName name="DVac">BD_CAL!$E$5:$E$70</definedName>
    <definedName name="Fériés">BD_CAL!$J$3:$J$57</definedName>
    <definedName name="FVac">BD_CAL!$G$5:$G$70</definedName>
    <definedName name="Tblmois">BD_CAL!$I$3:$I$14</definedName>
    <definedName name="_xlnm.Print_Area" localSheetId="0">Calendrier!$C$1:$BB$33</definedName>
    <definedName name="_xlnm.Print_Area" localSheetId="1">'Calendrier 2'!$C$1:$BB$40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66" i="5" l="1"/>
  <c r="B54" i="5"/>
  <c r="B60" i="5"/>
  <c r="C1" i="10" l="1"/>
  <c r="AS41" i="10"/>
  <c r="A38" i="10"/>
  <c r="D3" i="10"/>
  <c r="E3" i="10" s="1"/>
  <c r="G2" i="10"/>
  <c r="K2" i="10" s="1"/>
  <c r="G1" i="10" l="1"/>
  <c r="H3" i="10" s="1"/>
  <c r="H4" i="10" s="1"/>
  <c r="D4" i="10"/>
  <c r="D5" i="10" s="1"/>
  <c r="O2" i="10"/>
  <c r="J3" i="5"/>
  <c r="I3" i="10" l="1"/>
  <c r="K1" i="10"/>
  <c r="L3" i="10" s="1"/>
  <c r="M3" i="10" s="1"/>
  <c r="E4" i="10"/>
  <c r="E5" i="10"/>
  <c r="D6" i="10"/>
  <c r="S2" i="10"/>
  <c r="I4" i="10"/>
  <c r="H5" i="10"/>
  <c r="B48" i="5"/>
  <c r="O1" i="10" l="1"/>
  <c r="P3" i="10" s="1"/>
  <c r="P4" i="10" s="1"/>
  <c r="L4" i="10"/>
  <c r="L5" i="10" s="1"/>
  <c r="L6" i="10" s="1"/>
  <c r="W2" i="10"/>
  <c r="S1" i="10"/>
  <c r="T3" i="10" s="1"/>
  <c r="H6" i="10"/>
  <c r="I5" i="10"/>
  <c r="D7" i="10"/>
  <c r="E6" i="10"/>
  <c r="A38" i="9"/>
  <c r="D3" i="9"/>
  <c r="G2" i="9"/>
  <c r="M5" i="10" l="1"/>
  <c r="Q3" i="10"/>
  <c r="M4" i="10"/>
  <c r="L7" i="10"/>
  <c r="M6" i="10"/>
  <c r="Q4" i="10"/>
  <c r="P5" i="10"/>
  <c r="U3" i="10"/>
  <c r="T4" i="10"/>
  <c r="E7" i="10"/>
  <c r="D8" i="10"/>
  <c r="I6" i="10"/>
  <c r="H7" i="10"/>
  <c r="AA2" i="10"/>
  <c r="W1" i="10"/>
  <c r="X3" i="10" s="1"/>
  <c r="D4" i="9"/>
  <c r="E4" i="9" s="1"/>
  <c r="E3" i="9"/>
  <c r="H3" i="9"/>
  <c r="I3" i="9" s="1"/>
  <c r="G1" i="9"/>
  <c r="K2" i="9"/>
  <c r="K1" i="9" s="1"/>
  <c r="D5" i="9" l="1"/>
  <c r="E5" i="9" s="1"/>
  <c r="D9" i="10"/>
  <c r="E8" i="10"/>
  <c r="AA1" i="10"/>
  <c r="AB3" i="10" s="1"/>
  <c r="AE2" i="10"/>
  <c r="X4" i="10"/>
  <c r="Y3" i="10"/>
  <c r="P6" i="10"/>
  <c r="Q5" i="10"/>
  <c r="H8" i="10"/>
  <c r="I7" i="10"/>
  <c r="T5" i="10"/>
  <c r="U4" i="10"/>
  <c r="M7" i="10"/>
  <c r="L8" i="10"/>
  <c r="H4" i="9"/>
  <c r="I4" i="9" s="1"/>
  <c r="O2" i="9"/>
  <c r="O1" i="9" s="1"/>
  <c r="L3" i="9"/>
  <c r="M3" i="9" s="1"/>
  <c r="D6" i="9"/>
  <c r="E6" i="9" s="1"/>
  <c r="U5" i="10" l="1"/>
  <c r="T6" i="10"/>
  <c r="Q6" i="10"/>
  <c r="P7" i="10"/>
  <c r="AC3" i="10"/>
  <c r="AB4" i="10"/>
  <c r="AI2" i="10"/>
  <c r="AE1" i="10"/>
  <c r="AF3" i="10" s="1"/>
  <c r="L9" i="10"/>
  <c r="M8" i="10"/>
  <c r="I8" i="10"/>
  <c r="H9" i="10"/>
  <c r="Y4" i="10"/>
  <c r="X5" i="10"/>
  <c r="E9" i="10"/>
  <c r="D10" i="10"/>
  <c r="H5" i="9"/>
  <c r="I5" i="9" s="1"/>
  <c r="S2" i="9"/>
  <c r="S1" i="9" s="1"/>
  <c r="L4" i="9"/>
  <c r="D7" i="9"/>
  <c r="E7" i="9" s="1"/>
  <c r="P3" i="9"/>
  <c r="Q3" i="9" s="1"/>
  <c r="B42" i="5"/>
  <c r="AF4" i="10" l="1"/>
  <c r="AG3" i="10"/>
  <c r="P8" i="10"/>
  <c r="Q7" i="10"/>
  <c r="AM2" i="10"/>
  <c r="AI1" i="10"/>
  <c r="AJ3" i="10" s="1"/>
  <c r="D11" i="10"/>
  <c r="E10" i="10"/>
  <c r="H10" i="10"/>
  <c r="I9" i="10"/>
  <c r="X6" i="10"/>
  <c r="Y5" i="10"/>
  <c r="AB5" i="10"/>
  <c r="AC4" i="10"/>
  <c r="T7" i="10"/>
  <c r="U6" i="10"/>
  <c r="M9" i="10"/>
  <c r="L10" i="10"/>
  <c r="H6" i="9"/>
  <c r="L5" i="9"/>
  <c r="M5" i="9" s="1"/>
  <c r="D8" i="9"/>
  <c r="E8" i="9" s="1"/>
  <c r="W2" i="9"/>
  <c r="W1" i="9" s="1"/>
  <c r="P4" i="9"/>
  <c r="Q4" i="9" s="1"/>
  <c r="T3" i="9"/>
  <c r="U3" i="9" s="1"/>
  <c r="B36" i="5"/>
  <c r="B30" i="5"/>
  <c r="B24" i="5"/>
  <c r="B18" i="5"/>
  <c r="U7" i="10" l="1"/>
  <c r="T8" i="10"/>
  <c r="Y6" i="10"/>
  <c r="X7" i="10"/>
  <c r="E11" i="10"/>
  <c r="D12" i="10"/>
  <c r="Q8" i="10"/>
  <c r="P9" i="10"/>
  <c r="L11" i="10"/>
  <c r="M10" i="10"/>
  <c r="AK3" i="10"/>
  <c r="AJ4" i="10"/>
  <c r="AC5" i="10"/>
  <c r="AB6" i="10"/>
  <c r="I10" i="10"/>
  <c r="H11" i="10"/>
  <c r="AQ2" i="10"/>
  <c r="AM1" i="10"/>
  <c r="AN3" i="10" s="1"/>
  <c r="AG4" i="10"/>
  <c r="AF5" i="10"/>
  <c r="H7" i="9"/>
  <c r="I7" i="9" s="1"/>
  <c r="AA2" i="9"/>
  <c r="AA1" i="9" s="1"/>
  <c r="D9" i="9"/>
  <c r="E9" i="9" s="1"/>
  <c r="X3" i="9"/>
  <c r="T4" i="9"/>
  <c r="U4" i="9" s="1"/>
  <c r="P5" i="9"/>
  <c r="Q5" i="9" s="1"/>
  <c r="L6" i="9"/>
  <c r="M6" i="9" s="1"/>
  <c r="J25" i="5"/>
  <c r="J26" i="5"/>
  <c r="J29" i="5" s="1"/>
  <c r="J27" i="5"/>
  <c r="J28" i="5"/>
  <c r="J31" i="5"/>
  <c r="J32" i="5"/>
  <c r="J33" i="5"/>
  <c r="J34" i="5"/>
  <c r="J35" i="5"/>
  <c r="AF6" i="10" l="1"/>
  <c r="AG5" i="10"/>
  <c r="H12" i="10"/>
  <c r="I11" i="10"/>
  <c r="AJ5" i="10"/>
  <c r="AK4" i="10"/>
  <c r="P10" i="10"/>
  <c r="Q9" i="10"/>
  <c r="X8" i="10"/>
  <c r="Y7" i="10"/>
  <c r="AN4" i="10"/>
  <c r="AO3" i="10"/>
  <c r="AB7" i="10"/>
  <c r="AC6" i="10"/>
  <c r="D13" i="10"/>
  <c r="E12" i="10"/>
  <c r="T9" i="10"/>
  <c r="U8" i="10"/>
  <c r="AQ1" i="10"/>
  <c r="AR3" i="10" s="1"/>
  <c r="AU2" i="10"/>
  <c r="M11" i="10"/>
  <c r="L12" i="10"/>
  <c r="H8" i="9"/>
  <c r="I8" i="9" s="1"/>
  <c r="P6" i="9"/>
  <c r="Q6" i="9" s="1"/>
  <c r="T5" i="9"/>
  <c r="U5" i="9" s="1"/>
  <c r="D10" i="9"/>
  <c r="E10" i="9" s="1"/>
  <c r="AE2" i="9"/>
  <c r="AE1" i="9" s="1"/>
  <c r="X4" i="9"/>
  <c r="Y4" i="9" s="1"/>
  <c r="L7" i="9"/>
  <c r="M7" i="9" s="1"/>
  <c r="AB3" i="9"/>
  <c r="AC3" i="9" s="1"/>
  <c r="J30" i="5"/>
  <c r="J13" i="5"/>
  <c r="J12" i="5"/>
  <c r="J11" i="5"/>
  <c r="J10" i="5"/>
  <c r="J9" i="5"/>
  <c r="J6" i="5"/>
  <c r="J5" i="5"/>
  <c r="J4" i="5"/>
  <c r="J8" i="5" s="1"/>
  <c r="J14" i="5"/>
  <c r="U9" i="10" l="1"/>
  <c r="T10" i="10"/>
  <c r="AC7" i="10"/>
  <c r="AB8" i="10"/>
  <c r="Y8" i="10"/>
  <c r="X9" i="10"/>
  <c r="AK5" i="10"/>
  <c r="AJ6" i="10"/>
  <c r="AY2" i="10"/>
  <c r="AU1" i="10"/>
  <c r="AV3" i="10" s="1"/>
  <c r="AO4" i="10"/>
  <c r="AN5" i="10"/>
  <c r="Q10" i="10"/>
  <c r="P11" i="10"/>
  <c r="I12" i="10"/>
  <c r="H13" i="10"/>
  <c r="AS3" i="10"/>
  <c r="AR4" i="10"/>
  <c r="E13" i="10"/>
  <c r="D14" i="10"/>
  <c r="L13" i="10"/>
  <c r="M12" i="10"/>
  <c r="AG6" i="10"/>
  <c r="AF7" i="10"/>
  <c r="H9" i="9"/>
  <c r="I9" i="9" s="1"/>
  <c r="AI2" i="9"/>
  <c r="AI1" i="9" s="1"/>
  <c r="D11" i="9"/>
  <c r="E11" i="9" s="1"/>
  <c r="T6" i="9"/>
  <c r="L8" i="9"/>
  <c r="M8" i="9" s="1"/>
  <c r="AB4" i="9"/>
  <c r="AC4" i="9" s="1"/>
  <c r="X5" i="9"/>
  <c r="Y5" i="9" s="1"/>
  <c r="AF3" i="9"/>
  <c r="AG3" i="9" s="1"/>
  <c r="H10" i="9"/>
  <c r="I10" i="9" s="1"/>
  <c r="P7" i="9"/>
  <c r="Q7" i="9" s="1"/>
  <c r="J7" i="5"/>
  <c r="AY1" i="10" l="1"/>
  <c r="AZ3" i="10" s="1"/>
  <c r="BA3" i="10" s="1"/>
  <c r="AR5" i="10"/>
  <c r="AS4" i="10"/>
  <c r="P12" i="10"/>
  <c r="Q11" i="10"/>
  <c r="AF8" i="10"/>
  <c r="AG7" i="10"/>
  <c r="D15" i="10"/>
  <c r="E14" i="10"/>
  <c r="H14" i="10"/>
  <c r="I13" i="10"/>
  <c r="AN6" i="10"/>
  <c r="AO5" i="10"/>
  <c r="AJ7" i="10"/>
  <c r="AK6" i="10"/>
  <c r="AB9" i="10"/>
  <c r="AC8" i="10"/>
  <c r="M13" i="10"/>
  <c r="L14" i="10"/>
  <c r="AV4" i="10"/>
  <c r="AW3" i="10"/>
  <c r="X10" i="10"/>
  <c r="Y9" i="10"/>
  <c r="T11" i="10"/>
  <c r="U10" i="10"/>
  <c r="AF4" i="9"/>
  <c r="AG4" i="9" s="1"/>
  <c r="L9" i="9"/>
  <c r="M9" i="9" s="1"/>
  <c r="AM2" i="9"/>
  <c r="AM1" i="9" s="1"/>
  <c r="AB5" i="9"/>
  <c r="AC5" i="9" s="1"/>
  <c r="P8" i="9"/>
  <c r="H11" i="9"/>
  <c r="I11" i="9" s="1"/>
  <c r="X6" i="9"/>
  <c r="Y6" i="9" s="1"/>
  <c r="T7" i="9"/>
  <c r="U7" i="9" s="1"/>
  <c r="D12" i="9"/>
  <c r="E12" i="9" s="1"/>
  <c r="AJ3" i="9"/>
  <c r="AK3" i="9" s="1"/>
  <c r="AZ4" i="10" l="1"/>
  <c r="AZ5" i="10" s="1"/>
  <c r="AW4" i="10"/>
  <c r="AV5" i="10"/>
  <c r="AC9" i="10"/>
  <c r="AB10" i="10"/>
  <c r="L15" i="10"/>
  <c r="M14" i="10"/>
  <c r="AO6" i="10"/>
  <c r="AN7" i="10"/>
  <c r="E15" i="10"/>
  <c r="D16" i="10"/>
  <c r="Y10" i="10"/>
  <c r="X11" i="10"/>
  <c r="AK7" i="10"/>
  <c r="AJ8" i="10"/>
  <c r="I14" i="10"/>
  <c r="H15" i="10"/>
  <c r="AG8" i="10"/>
  <c r="AF9" i="10"/>
  <c r="Q12" i="10"/>
  <c r="P13" i="10"/>
  <c r="U11" i="10"/>
  <c r="T12" i="10"/>
  <c r="AS5" i="10"/>
  <c r="AR6" i="10"/>
  <c r="AN3" i="9"/>
  <c r="AO3" i="9" s="1"/>
  <c r="L10" i="9"/>
  <c r="M10" i="9" s="1"/>
  <c r="AJ4" i="9"/>
  <c r="D13" i="9"/>
  <c r="E13" i="9" s="1"/>
  <c r="H12" i="9"/>
  <c r="I12" i="9" s="1"/>
  <c r="X7" i="9"/>
  <c r="Y7" i="9" s="1"/>
  <c r="T8" i="9"/>
  <c r="U8" i="9" s="1"/>
  <c r="P9" i="9"/>
  <c r="Q9" i="9" s="1"/>
  <c r="AB6" i="9"/>
  <c r="AC6" i="9" s="1"/>
  <c r="AQ2" i="9"/>
  <c r="AQ1" i="9" s="1"/>
  <c r="AF5" i="9"/>
  <c r="AG5" i="9" s="1"/>
  <c r="BA4" i="10" l="1"/>
  <c r="BA5" i="10"/>
  <c r="AZ6" i="10"/>
  <c r="T13" i="10"/>
  <c r="U12" i="10"/>
  <c r="P14" i="10"/>
  <c r="Q13" i="10"/>
  <c r="I15" i="10"/>
  <c r="H16" i="10"/>
  <c r="X12" i="10"/>
  <c r="Y11" i="10"/>
  <c r="AN8" i="10"/>
  <c r="AO7" i="10"/>
  <c r="AB11" i="10"/>
  <c r="AC10" i="10"/>
  <c r="AR7" i="10"/>
  <c r="AS6" i="10"/>
  <c r="AF10" i="10"/>
  <c r="AG9" i="10"/>
  <c r="AJ9" i="10"/>
  <c r="AK8" i="10"/>
  <c r="E16" i="10"/>
  <c r="D17" i="10"/>
  <c r="AV6" i="10"/>
  <c r="AW5" i="10"/>
  <c r="M15" i="10"/>
  <c r="L16" i="10"/>
  <c r="AR3" i="9"/>
  <c r="AS3" i="9" s="1"/>
  <c r="AN4" i="9"/>
  <c r="X8" i="9"/>
  <c r="Y8" i="9" s="1"/>
  <c r="L11" i="9"/>
  <c r="M11" i="9" s="1"/>
  <c r="AF6" i="9"/>
  <c r="AG6" i="9" s="1"/>
  <c r="T9" i="9"/>
  <c r="U9" i="9" s="1"/>
  <c r="D14" i="9"/>
  <c r="E14" i="9" s="1"/>
  <c r="AJ5" i="9"/>
  <c r="AK5" i="9" s="1"/>
  <c r="P10" i="9"/>
  <c r="Q10" i="9" s="1"/>
  <c r="AU2" i="9"/>
  <c r="AU1" i="9" s="1"/>
  <c r="AB7" i="9"/>
  <c r="H13" i="9"/>
  <c r="H17" i="10" l="1"/>
  <c r="I16" i="10"/>
  <c r="AW6" i="10"/>
  <c r="AV7" i="10"/>
  <c r="AK9" i="10"/>
  <c r="AJ10" i="10"/>
  <c r="AS7" i="10"/>
  <c r="AR8" i="10"/>
  <c r="AO8" i="10"/>
  <c r="AN9" i="10"/>
  <c r="U13" i="10"/>
  <c r="T14" i="10"/>
  <c r="E17" i="10"/>
  <c r="D18" i="10"/>
  <c r="AZ7" i="10"/>
  <c r="BA6" i="10"/>
  <c r="M16" i="10"/>
  <c r="L17" i="10"/>
  <c r="AG10" i="10"/>
  <c r="AF11" i="10"/>
  <c r="AC11" i="10"/>
  <c r="AB12" i="10"/>
  <c r="Y12" i="10"/>
  <c r="X13" i="10"/>
  <c r="P15" i="10"/>
  <c r="Q14" i="10"/>
  <c r="AN5" i="9"/>
  <c r="AO5" i="9" s="1"/>
  <c r="AO4" i="9"/>
  <c r="AV3" i="9"/>
  <c r="AW3" i="9" s="1"/>
  <c r="AR4" i="9"/>
  <c r="AS4" i="9" s="1"/>
  <c r="AF7" i="9"/>
  <c r="X9" i="9"/>
  <c r="Y9" i="9" s="1"/>
  <c r="H14" i="9"/>
  <c r="I14" i="9" s="1"/>
  <c r="AB8" i="9"/>
  <c r="AC8" i="9" s="1"/>
  <c r="L12" i="9"/>
  <c r="M12" i="9" s="1"/>
  <c r="AY2" i="9"/>
  <c r="P11" i="9"/>
  <c r="Q11" i="9" s="1"/>
  <c r="D15" i="9"/>
  <c r="E15" i="9" s="1"/>
  <c r="AJ6" i="9"/>
  <c r="AK6" i="9" s="1"/>
  <c r="T10" i="9"/>
  <c r="U10" i="9" s="1"/>
  <c r="AN6" i="9" l="1"/>
  <c r="AO6" i="9" s="1"/>
  <c r="X14" i="10"/>
  <c r="Y13" i="10"/>
  <c r="AF12" i="10"/>
  <c r="AG11" i="10"/>
  <c r="U14" i="10"/>
  <c r="T15" i="10"/>
  <c r="AR9" i="10"/>
  <c r="AS8" i="10"/>
  <c r="AV8" i="10"/>
  <c r="AW7" i="10"/>
  <c r="BA7" i="10"/>
  <c r="AZ8" i="10"/>
  <c r="AB13" i="10"/>
  <c r="AC12" i="10"/>
  <c r="M17" i="10"/>
  <c r="L18" i="10"/>
  <c r="D19" i="10"/>
  <c r="E18" i="10"/>
  <c r="AN10" i="10"/>
  <c r="AO9" i="10"/>
  <c r="AJ11" i="10"/>
  <c r="AK10" i="10"/>
  <c r="Q15" i="10"/>
  <c r="P16" i="10"/>
  <c r="I17" i="10"/>
  <c r="H18" i="10"/>
  <c r="AV4" i="9"/>
  <c r="AW4" i="9" s="1"/>
  <c r="AR5" i="9"/>
  <c r="AZ3" i="9"/>
  <c r="BA3" i="9" s="1"/>
  <c r="X10" i="9"/>
  <c r="AJ7" i="9"/>
  <c r="AK7" i="9" s="1"/>
  <c r="D16" i="9"/>
  <c r="E16" i="9" s="1"/>
  <c r="AN7" i="9"/>
  <c r="AO7" i="9" s="1"/>
  <c r="T11" i="9"/>
  <c r="U11" i="9" s="1"/>
  <c r="P12" i="9"/>
  <c r="Q12" i="9" s="1"/>
  <c r="AB9" i="9"/>
  <c r="AC9" i="9" s="1"/>
  <c r="H15" i="9"/>
  <c r="I15" i="9" s="1"/>
  <c r="AF8" i="9"/>
  <c r="AG8" i="9" s="1"/>
  <c r="AY1" i="9"/>
  <c r="L13" i="9"/>
  <c r="M13" i="9" s="1"/>
  <c r="J15" i="5"/>
  <c r="AV5" i="9" l="1"/>
  <c r="AW5" i="9" s="1"/>
  <c r="AK11" i="10"/>
  <c r="AJ12" i="10"/>
  <c r="E19" i="10"/>
  <c r="D20" i="10"/>
  <c r="AC13" i="10"/>
  <c r="AB14" i="10"/>
  <c r="AW8" i="10"/>
  <c r="AV9" i="10"/>
  <c r="Y14" i="10"/>
  <c r="X15" i="10"/>
  <c r="Q16" i="10"/>
  <c r="P17" i="10"/>
  <c r="L19" i="10"/>
  <c r="M18" i="10"/>
  <c r="AZ9" i="10"/>
  <c r="BA8" i="10"/>
  <c r="AO10" i="10"/>
  <c r="AN11" i="10"/>
  <c r="AS9" i="10"/>
  <c r="AR10" i="10"/>
  <c r="AG12" i="10"/>
  <c r="AF13" i="10"/>
  <c r="I18" i="10"/>
  <c r="H19" i="10"/>
  <c r="U15" i="10"/>
  <c r="T16" i="10"/>
  <c r="AR6" i="9"/>
  <c r="AS5" i="9"/>
  <c r="AZ4" i="9"/>
  <c r="AB10" i="9"/>
  <c r="AC10" i="9" s="1"/>
  <c r="P13" i="9"/>
  <c r="Q13" i="9" s="1"/>
  <c r="T12" i="9"/>
  <c r="U12" i="9" s="1"/>
  <c r="AN8" i="9"/>
  <c r="AO8" i="9" s="1"/>
  <c r="L14" i="9"/>
  <c r="M14" i="9" s="1"/>
  <c r="H16" i="9"/>
  <c r="I16" i="9" s="1"/>
  <c r="AV6" i="9"/>
  <c r="AW6" i="9" s="1"/>
  <c r="AJ8" i="9"/>
  <c r="AK8" i="9" s="1"/>
  <c r="AF9" i="9"/>
  <c r="AG9" i="9" s="1"/>
  <c r="D17" i="9"/>
  <c r="E17" i="9" s="1"/>
  <c r="X11" i="9"/>
  <c r="Y11" i="9" s="1"/>
  <c r="B12" i="5"/>
  <c r="H20" i="10" l="1"/>
  <c r="I19" i="10"/>
  <c r="AR11" i="10"/>
  <c r="AS10" i="10"/>
  <c r="P18" i="10"/>
  <c r="Q17" i="10"/>
  <c r="AV10" i="10"/>
  <c r="AW9" i="10"/>
  <c r="D21" i="10"/>
  <c r="E20" i="10"/>
  <c r="BA9" i="10"/>
  <c r="AZ10" i="10"/>
  <c r="U16" i="10"/>
  <c r="T17" i="10"/>
  <c r="AF14" i="10"/>
  <c r="AG13" i="10"/>
  <c r="AN12" i="10"/>
  <c r="AO11" i="10"/>
  <c r="Y15" i="10"/>
  <c r="X16" i="10"/>
  <c r="AB15" i="10"/>
  <c r="AC14" i="10"/>
  <c r="AJ13" i="10"/>
  <c r="AK12" i="10"/>
  <c r="M19" i="10"/>
  <c r="L20" i="10"/>
  <c r="AR7" i="9"/>
  <c r="AS7" i="9" s="1"/>
  <c r="AZ5" i="9"/>
  <c r="BA5" i="9" s="1"/>
  <c r="BA4" i="9"/>
  <c r="H17" i="9"/>
  <c r="I17" i="9" s="1"/>
  <c r="P14" i="9"/>
  <c r="Q14" i="9" s="1"/>
  <c r="D18" i="9"/>
  <c r="E18" i="9" s="1"/>
  <c r="T13" i="9"/>
  <c r="X12" i="9"/>
  <c r="Y12" i="9" s="1"/>
  <c r="AJ9" i="9"/>
  <c r="AK9" i="9" s="1"/>
  <c r="AN9" i="9"/>
  <c r="AF10" i="9"/>
  <c r="AG10" i="9" s="1"/>
  <c r="AV7" i="9"/>
  <c r="AW7" i="9" s="1"/>
  <c r="L15" i="9"/>
  <c r="M15" i="9" s="1"/>
  <c r="AB11" i="9"/>
  <c r="AC11" i="9" s="1"/>
  <c r="AR8" i="9" l="1"/>
  <c r="AS8" i="9" s="1"/>
  <c r="Y16" i="10"/>
  <c r="X17" i="10"/>
  <c r="AZ11" i="10"/>
  <c r="BA10" i="10"/>
  <c r="AK13" i="10"/>
  <c r="AJ14" i="10"/>
  <c r="AG14" i="10"/>
  <c r="AF15" i="10"/>
  <c r="AW10" i="10"/>
  <c r="AV11" i="10"/>
  <c r="AS11" i="10"/>
  <c r="AR12" i="10"/>
  <c r="L21" i="10"/>
  <c r="M20" i="10"/>
  <c r="T18" i="10"/>
  <c r="U17" i="10"/>
  <c r="AB16" i="10"/>
  <c r="AC15" i="10"/>
  <c r="AO12" i="10"/>
  <c r="AN13" i="10"/>
  <c r="D22" i="10"/>
  <c r="E21" i="10"/>
  <c r="P19" i="10"/>
  <c r="Q18" i="10"/>
  <c r="I20" i="10"/>
  <c r="H21" i="10"/>
  <c r="AZ6" i="9"/>
  <c r="BA6" i="9" s="1"/>
  <c r="AB12" i="9"/>
  <c r="AC12" i="9" s="1"/>
  <c r="AR9" i="9"/>
  <c r="AS9" i="9" s="1"/>
  <c r="D19" i="9"/>
  <c r="E19" i="9" s="1"/>
  <c r="AV8" i="9"/>
  <c r="AW8" i="9" s="1"/>
  <c r="AF11" i="9"/>
  <c r="AG11" i="9" s="1"/>
  <c r="X13" i="9"/>
  <c r="Y13" i="9" s="1"/>
  <c r="T14" i="9"/>
  <c r="U14" i="9" s="1"/>
  <c r="L16" i="9"/>
  <c r="M16" i="9" s="1"/>
  <c r="H18" i="9"/>
  <c r="I18" i="9" s="1"/>
  <c r="AN10" i="9"/>
  <c r="AO10" i="9" s="1"/>
  <c r="AJ10" i="9"/>
  <c r="AK10" i="9" s="1"/>
  <c r="AZ7" i="9"/>
  <c r="BA7" i="9" s="1"/>
  <c r="P15" i="9"/>
  <c r="J24" i="5"/>
  <c r="J23" i="5"/>
  <c r="J22" i="5"/>
  <c r="J21" i="5"/>
  <c r="J20" i="5"/>
  <c r="J17" i="5"/>
  <c r="J16" i="5"/>
  <c r="H22" i="10" l="1"/>
  <c r="I21" i="10"/>
  <c r="AV12" i="10"/>
  <c r="AW11" i="10"/>
  <c r="X18" i="10"/>
  <c r="Y17" i="10"/>
  <c r="AC16" i="10"/>
  <c r="AB17" i="10"/>
  <c r="AN14" i="10"/>
  <c r="AO13" i="10"/>
  <c r="AR13" i="10"/>
  <c r="AS12" i="10"/>
  <c r="AG15" i="10"/>
  <c r="AF16" i="10"/>
  <c r="AJ15" i="10"/>
  <c r="AK14" i="10"/>
  <c r="D23" i="10"/>
  <c r="E22" i="10"/>
  <c r="M21" i="10"/>
  <c r="L22" i="10"/>
  <c r="P20" i="10"/>
  <c r="Q19" i="10"/>
  <c r="T19" i="10"/>
  <c r="U18" i="10"/>
  <c r="BA11" i="10"/>
  <c r="AZ12" i="10"/>
  <c r="AJ11" i="9"/>
  <c r="AV9" i="9"/>
  <c r="AW9" i="9" s="1"/>
  <c r="D20" i="9"/>
  <c r="E20" i="9" s="1"/>
  <c r="AZ8" i="9"/>
  <c r="BA8" i="9" s="1"/>
  <c r="L17" i="9"/>
  <c r="M17" i="9" s="1"/>
  <c r="AF12" i="9"/>
  <c r="AB13" i="9"/>
  <c r="AC13" i="9" s="1"/>
  <c r="P16" i="9"/>
  <c r="Q16" i="9" s="1"/>
  <c r="H19" i="9"/>
  <c r="I19" i="9" s="1"/>
  <c r="X14" i="9"/>
  <c r="Y14" i="9" s="1"/>
  <c r="AN11" i="9"/>
  <c r="AO11" i="9" s="1"/>
  <c r="T15" i="9"/>
  <c r="U15" i="9" s="1"/>
  <c r="AR10" i="9"/>
  <c r="AS10" i="9" s="1"/>
  <c r="J19" i="5"/>
  <c r="J18" i="5"/>
  <c r="Q20" i="10" l="1"/>
  <c r="P21" i="10"/>
  <c r="E23" i="10"/>
  <c r="D24" i="10"/>
  <c r="AO14" i="10"/>
  <c r="AN15" i="10"/>
  <c r="I22" i="10"/>
  <c r="H23" i="10"/>
  <c r="M22" i="10"/>
  <c r="L23" i="10"/>
  <c r="AC17" i="10"/>
  <c r="AB18" i="10"/>
  <c r="AZ13" i="10"/>
  <c r="BA12" i="10"/>
  <c r="AG16" i="10"/>
  <c r="AF17" i="10"/>
  <c r="Y18" i="10"/>
  <c r="X19" i="10"/>
  <c r="U19" i="10"/>
  <c r="T20" i="10"/>
  <c r="AK15" i="10"/>
  <c r="AJ16" i="10"/>
  <c r="AS13" i="10"/>
  <c r="AR14" i="10"/>
  <c r="AW12" i="10"/>
  <c r="AV13" i="10"/>
  <c r="AR11" i="9"/>
  <c r="AS11" i="9" s="1"/>
  <c r="H20" i="9"/>
  <c r="AV10" i="9"/>
  <c r="AW10" i="9" s="1"/>
  <c r="X15" i="9"/>
  <c r="Y15" i="9" s="1"/>
  <c r="AF13" i="9"/>
  <c r="AG13" i="9" s="1"/>
  <c r="D21" i="9"/>
  <c r="E21" i="9" s="1"/>
  <c r="AN12" i="9"/>
  <c r="AO12" i="9" s="1"/>
  <c r="P17" i="9"/>
  <c r="Q17" i="9" s="1"/>
  <c r="AB14" i="9"/>
  <c r="AZ9" i="9"/>
  <c r="BA9" i="9" s="1"/>
  <c r="AJ12" i="9"/>
  <c r="AK12" i="9" s="1"/>
  <c r="T16" i="9"/>
  <c r="U16" i="9" s="1"/>
  <c r="L18" i="9"/>
  <c r="AO15" i="10" l="1"/>
  <c r="AN16" i="10"/>
  <c r="Q21" i="10"/>
  <c r="P22" i="10"/>
  <c r="BA13" i="10"/>
  <c r="AZ14" i="10"/>
  <c r="AR15" i="10"/>
  <c r="AS14" i="10"/>
  <c r="T21" i="10"/>
  <c r="U20" i="10"/>
  <c r="AF18" i="10"/>
  <c r="AG17" i="10"/>
  <c r="AB19" i="10"/>
  <c r="AC18" i="10"/>
  <c r="I23" i="10"/>
  <c r="H24" i="10"/>
  <c r="E24" i="10"/>
  <c r="D25" i="10"/>
  <c r="AV14" i="10"/>
  <c r="AW13" i="10"/>
  <c r="AK16" i="10"/>
  <c r="AJ17" i="10"/>
  <c r="X20" i="10"/>
  <c r="Y19" i="10"/>
  <c r="M23" i="10"/>
  <c r="L24" i="10"/>
  <c r="L19" i="9"/>
  <c r="M19" i="9" s="1"/>
  <c r="AZ10" i="9"/>
  <c r="BA10" i="9" s="1"/>
  <c r="D22" i="9"/>
  <c r="E22" i="9" s="1"/>
  <c r="H21" i="9"/>
  <c r="I21" i="9" s="1"/>
  <c r="AN13" i="9"/>
  <c r="AO13" i="9" s="1"/>
  <c r="AV11" i="9"/>
  <c r="AW11" i="9" s="1"/>
  <c r="AJ13" i="9"/>
  <c r="AK13" i="9" s="1"/>
  <c r="P18" i="9"/>
  <c r="Q18" i="9" s="1"/>
  <c r="X16" i="9"/>
  <c r="Y16" i="9" s="1"/>
  <c r="T17" i="9"/>
  <c r="U17" i="9" s="1"/>
  <c r="AB15" i="9"/>
  <c r="AC15" i="9" s="1"/>
  <c r="AF14" i="9"/>
  <c r="AR12" i="9"/>
  <c r="AS12" i="9" s="1"/>
  <c r="U21" i="10" l="1"/>
  <c r="T22" i="10"/>
  <c r="I24" i="10"/>
  <c r="H25" i="10"/>
  <c r="Q22" i="10"/>
  <c r="P23" i="10"/>
  <c r="M24" i="10"/>
  <c r="L25" i="10"/>
  <c r="AC19" i="10"/>
  <c r="AB20" i="10"/>
  <c r="Y20" i="10"/>
  <c r="X21" i="10"/>
  <c r="AV15" i="10"/>
  <c r="AW14" i="10"/>
  <c r="AG18" i="10"/>
  <c r="AF19" i="10"/>
  <c r="AS15" i="10"/>
  <c r="AR16" i="10"/>
  <c r="AK17" i="10"/>
  <c r="AJ18" i="10"/>
  <c r="E25" i="10"/>
  <c r="D26" i="10"/>
  <c r="BA14" i="10"/>
  <c r="AZ15" i="10"/>
  <c r="AN17" i="10"/>
  <c r="AO16" i="10"/>
  <c r="AB16" i="9"/>
  <c r="AC16" i="9" s="1"/>
  <c r="T18" i="9"/>
  <c r="U18" i="9" s="1"/>
  <c r="AJ14" i="9"/>
  <c r="AK14" i="9" s="1"/>
  <c r="D23" i="9"/>
  <c r="E23" i="9" s="1"/>
  <c r="AF15" i="9"/>
  <c r="AG15" i="9" s="1"/>
  <c r="AN14" i="9"/>
  <c r="AO14" i="9" s="1"/>
  <c r="H22" i="9"/>
  <c r="I22" i="9" s="1"/>
  <c r="X17" i="9"/>
  <c r="AV12" i="9"/>
  <c r="AW12" i="9" s="1"/>
  <c r="AZ11" i="9"/>
  <c r="BA11" i="9" s="1"/>
  <c r="AR13" i="9"/>
  <c r="P19" i="9"/>
  <c r="Q19" i="9" s="1"/>
  <c r="L20" i="9"/>
  <c r="M20" i="9" s="1"/>
  <c r="BA15" i="10" l="1"/>
  <c r="AZ16" i="10"/>
  <c r="AJ19" i="10"/>
  <c r="AK18" i="10"/>
  <c r="AF20" i="10"/>
  <c r="AG19" i="10"/>
  <c r="X22" i="10"/>
  <c r="Y21" i="10"/>
  <c r="M25" i="10"/>
  <c r="L26" i="10"/>
  <c r="H26" i="10"/>
  <c r="I25" i="10"/>
  <c r="E26" i="10"/>
  <c r="D27" i="10"/>
  <c r="AS16" i="10"/>
  <c r="AR17" i="10"/>
  <c r="AB21" i="10"/>
  <c r="AC20" i="10"/>
  <c r="P24" i="10"/>
  <c r="Q23" i="10"/>
  <c r="U22" i="10"/>
  <c r="T23" i="10"/>
  <c r="AN18" i="10"/>
  <c r="AO17" i="10"/>
  <c r="AW15" i="10"/>
  <c r="AV16" i="10"/>
  <c r="AZ12" i="9"/>
  <c r="BA12" i="9" s="1"/>
  <c r="H23" i="9"/>
  <c r="I23" i="9" s="1"/>
  <c r="AN15" i="9"/>
  <c r="AO15" i="9" s="1"/>
  <c r="AJ15" i="9"/>
  <c r="AK15" i="9" s="1"/>
  <c r="X18" i="9"/>
  <c r="Y18" i="9" s="1"/>
  <c r="AF16" i="9"/>
  <c r="AG16" i="9" s="1"/>
  <c r="D24" i="9"/>
  <c r="E24" i="9" s="1"/>
  <c r="P20" i="9"/>
  <c r="Q20" i="9" s="1"/>
  <c r="AR14" i="9"/>
  <c r="AS14" i="9" s="1"/>
  <c r="T19" i="9"/>
  <c r="U19" i="9" s="1"/>
  <c r="L21" i="9"/>
  <c r="M21" i="9" s="1"/>
  <c r="AV13" i="9"/>
  <c r="AW13" i="9" s="1"/>
  <c r="AB17" i="9"/>
  <c r="AC17" i="9" s="1"/>
  <c r="AR18" i="10" l="1"/>
  <c r="AS17" i="10"/>
  <c r="AO18" i="10"/>
  <c r="AN19" i="10"/>
  <c r="Q24" i="10"/>
  <c r="P25" i="10"/>
  <c r="I26" i="10"/>
  <c r="H27" i="10"/>
  <c r="Y22" i="10"/>
  <c r="X23" i="10"/>
  <c r="AK19" i="10"/>
  <c r="AJ20" i="10"/>
  <c r="AW16" i="10"/>
  <c r="AV17" i="10"/>
  <c r="U23" i="10"/>
  <c r="T24" i="10"/>
  <c r="E27" i="10"/>
  <c r="D28" i="10"/>
  <c r="M26" i="10"/>
  <c r="L27" i="10"/>
  <c r="BA16" i="10"/>
  <c r="AZ17" i="10"/>
  <c r="AC21" i="10"/>
  <c r="AB22" i="10"/>
  <c r="AG20" i="10"/>
  <c r="AF21" i="10"/>
  <c r="L22" i="9"/>
  <c r="M22" i="9" s="1"/>
  <c r="H24" i="9"/>
  <c r="I24" i="9" s="1"/>
  <c r="P21" i="9"/>
  <c r="Q21" i="9" s="1"/>
  <c r="D25" i="9"/>
  <c r="E25" i="9" s="1"/>
  <c r="AN16" i="9"/>
  <c r="AR15" i="9"/>
  <c r="AS15" i="9" s="1"/>
  <c r="AB18" i="9"/>
  <c r="AC18" i="9" s="1"/>
  <c r="AV14" i="9"/>
  <c r="AW14" i="9" s="1"/>
  <c r="T20" i="9"/>
  <c r="AF17" i="9"/>
  <c r="AG17" i="9" s="1"/>
  <c r="X19" i="9"/>
  <c r="Y19" i="9" s="1"/>
  <c r="AJ16" i="9"/>
  <c r="AK16" i="9" s="1"/>
  <c r="AZ13" i="9"/>
  <c r="BA13" i="9" s="1"/>
  <c r="AC22" i="10" l="1"/>
  <c r="AB23" i="10"/>
  <c r="L28" i="10"/>
  <c r="M27" i="10"/>
  <c r="U24" i="10"/>
  <c r="T25" i="10"/>
  <c r="AJ21" i="10"/>
  <c r="AK20" i="10"/>
  <c r="I27" i="10"/>
  <c r="H28" i="10"/>
  <c r="AN20" i="10"/>
  <c r="AO19" i="10"/>
  <c r="AF22" i="10"/>
  <c r="AG21" i="10"/>
  <c r="AZ18" i="10"/>
  <c r="BA17" i="10"/>
  <c r="E28" i="10"/>
  <c r="D29" i="10"/>
  <c r="AV18" i="10"/>
  <c r="AW17" i="10"/>
  <c r="Y23" i="10"/>
  <c r="X24" i="10"/>
  <c r="Q25" i="10"/>
  <c r="P26" i="10"/>
  <c r="AR19" i="10"/>
  <c r="AS18" i="10"/>
  <c r="X20" i="9"/>
  <c r="Y20" i="9" s="1"/>
  <c r="AV15" i="9"/>
  <c r="AW15" i="9" s="1"/>
  <c r="AB19" i="9"/>
  <c r="AC19" i="9" s="1"/>
  <c r="P22" i="9"/>
  <c r="AJ17" i="9"/>
  <c r="AK17" i="9" s="1"/>
  <c r="D26" i="9"/>
  <c r="E26" i="9" s="1"/>
  <c r="AF18" i="9"/>
  <c r="AG18" i="9" s="1"/>
  <c r="H25" i="9"/>
  <c r="I25" i="9" s="1"/>
  <c r="AZ14" i="9"/>
  <c r="BA14" i="9" s="1"/>
  <c r="T21" i="9"/>
  <c r="U21" i="9" s="1"/>
  <c r="AR16" i="9"/>
  <c r="AS16" i="9" s="1"/>
  <c r="AN17" i="9"/>
  <c r="AO17" i="9" s="1"/>
  <c r="L23" i="9"/>
  <c r="M23" i="9" s="1"/>
  <c r="Q26" i="10" l="1"/>
  <c r="P27" i="10"/>
  <c r="AW18" i="10"/>
  <c r="AV19" i="10"/>
  <c r="AZ19" i="10"/>
  <c r="BA18" i="10"/>
  <c r="AO20" i="10"/>
  <c r="AN21" i="10"/>
  <c r="AJ22" i="10"/>
  <c r="AK21" i="10"/>
  <c r="M28" i="10"/>
  <c r="L29" i="10"/>
  <c r="Y24" i="10"/>
  <c r="X25" i="10"/>
  <c r="E29" i="10"/>
  <c r="D30" i="10"/>
  <c r="I28" i="10"/>
  <c r="H29" i="10"/>
  <c r="U25" i="10"/>
  <c r="T26" i="10"/>
  <c r="AC23" i="10"/>
  <c r="AB24" i="10"/>
  <c r="AS19" i="10"/>
  <c r="AR20" i="10"/>
  <c r="AG22" i="10"/>
  <c r="AF23" i="10"/>
  <c r="AR17" i="9"/>
  <c r="AS17" i="9" s="1"/>
  <c r="T22" i="9"/>
  <c r="U22" i="9" s="1"/>
  <c r="AF19" i="9"/>
  <c r="AG19" i="9" s="1"/>
  <c r="AB20" i="9"/>
  <c r="AC20" i="9" s="1"/>
  <c r="L24" i="9"/>
  <c r="M24" i="9" s="1"/>
  <c r="D27" i="9"/>
  <c r="E27" i="9" s="1"/>
  <c r="AN18" i="9"/>
  <c r="AO18" i="9" s="1"/>
  <c r="AZ15" i="9"/>
  <c r="BA15" i="9" s="1"/>
  <c r="H26" i="9"/>
  <c r="I26" i="9" s="1"/>
  <c r="P23" i="9"/>
  <c r="Q23" i="9" s="1"/>
  <c r="AV16" i="9"/>
  <c r="AW16" i="9" s="1"/>
  <c r="AJ18" i="9"/>
  <c r="X21" i="9"/>
  <c r="Y21" i="9" s="1"/>
  <c r="AR21" i="10" l="1"/>
  <c r="AS20" i="10"/>
  <c r="T27" i="10"/>
  <c r="U26" i="10"/>
  <c r="D31" i="10"/>
  <c r="E30" i="10"/>
  <c r="L30" i="10"/>
  <c r="M29" i="10"/>
  <c r="AN22" i="10"/>
  <c r="AO21" i="10"/>
  <c r="AV20" i="10"/>
  <c r="AW19" i="10"/>
  <c r="AG23" i="10"/>
  <c r="AF24" i="10"/>
  <c r="AB25" i="10"/>
  <c r="AC24" i="10"/>
  <c r="H30" i="10"/>
  <c r="I29" i="10"/>
  <c r="Y25" i="10"/>
  <c r="X26" i="10"/>
  <c r="P28" i="10"/>
  <c r="Q27" i="10"/>
  <c r="AJ23" i="10"/>
  <c r="AK22" i="10"/>
  <c r="BA19" i="10"/>
  <c r="AZ20" i="10"/>
  <c r="P24" i="9"/>
  <c r="Q24" i="9" s="1"/>
  <c r="H27" i="9"/>
  <c r="AN19" i="9"/>
  <c r="AO19" i="9" s="1"/>
  <c r="D28" i="9"/>
  <c r="E28" i="9" s="1"/>
  <c r="AF20" i="9"/>
  <c r="AG20" i="9" s="1"/>
  <c r="AV17" i="9"/>
  <c r="AW17" i="9" s="1"/>
  <c r="AB21" i="9"/>
  <c r="AJ19" i="9"/>
  <c r="AK19" i="9" s="1"/>
  <c r="AZ16" i="9"/>
  <c r="BA16" i="9" s="1"/>
  <c r="L25" i="9"/>
  <c r="T23" i="9"/>
  <c r="U23" i="9" s="1"/>
  <c r="AR18" i="9"/>
  <c r="AS18" i="9" s="1"/>
  <c r="X22" i="9"/>
  <c r="Y22" i="9" s="1"/>
  <c r="Y26" i="10" l="1"/>
  <c r="X27" i="10"/>
  <c r="AK23" i="10"/>
  <c r="AJ24" i="10"/>
  <c r="AC25" i="10"/>
  <c r="AB26" i="10"/>
  <c r="AW20" i="10"/>
  <c r="AV21" i="10"/>
  <c r="L31" i="10"/>
  <c r="M30" i="10"/>
  <c r="U27" i="10"/>
  <c r="T28" i="10"/>
  <c r="AZ21" i="10"/>
  <c r="BA20" i="10"/>
  <c r="AG24" i="10"/>
  <c r="AF25" i="10"/>
  <c r="P29" i="10"/>
  <c r="Q28" i="10"/>
  <c r="H31" i="10"/>
  <c r="I30" i="10"/>
  <c r="AO22" i="10"/>
  <c r="AN23" i="10"/>
  <c r="D32" i="10"/>
  <c r="E31" i="10"/>
  <c r="AS21" i="10"/>
  <c r="AR22" i="10"/>
  <c r="L26" i="9"/>
  <c r="M26" i="9" s="1"/>
  <c r="AJ20" i="9"/>
  <c r="AK20" i="9" s="1"/>
  <c r="D29" i="9"/>
  <c r="E29" i="9" s="1"/>
  <c r="AN20" i="9"/>
  <c r="AO20" i="9" s="1"/>
  <c r="AB22" i="9"/>
  <c r="AC22" i="9" s="1"/>
  <c r="AF21" i="9"/>
  <c r="P25" i="9"/>
  <c r="Q25" i="9" s="1"/>
  <c r="T24" i="9"/>
  <c r="U24" i="9" s="1"/>
  <c r="AV18" i="9"/>
  <c r="AW18" i="9" s="1"/>
  <c r="X23" i="9"/>
  <c r="Y23" i="9" s="1"/>
  <c r="AR19" i="9"/>
  <c r="AS19" i="9" s="1"/>
  <c r="AZ17" i="9"/>
  <c r="BA17" i="9" s="1"/>
  <c r="H28" i="9"/>
  <c r="I28" i="9" s="1"/>
  <c r="P30" i="10" l="1"/>
  <c r="Q29" i="10"/>
  <c r="BA21" i="10"/>
  <c r="AZ22" i="10"/>
  <c r="AG25" i="10"/>
  <c r="AF26" i="10"/>
  <c r="U28" i="10"/>
  <c r="T29" i="10"/>
  <c r="AW21" i="10"/>
  <c r="AV22" i="10"/>
  <c r="AK24" i="10"/>
  <c r="AJ25" i="10"/>
  <c r="D33" i="10"/>
  <c r="E32" i="10"/>
  <c r="H32" i="10"/>
  <c r="I31" i="10"/>
  <c r="AS22" i="10"/>
  <c r="AR23" i="10"/>
  <c r="AO23" i="10"/>
  <c r="AN24" i="10"/>
  <c r="AC26" i="10"/>
  <c r="AB27" i="10"/>
  <c r="X28" i="10"/>
  <c r="Y27" i="10"/>
  <c r="M31" i="10"/>
  <c r="L32" i="10"/>
  <c r="AF22" i="9"/>
  <c r="AG22" i="9" s="1"/>
  <c r="AJ21" i="9"/>
  <c r="AK21" i="9" s="1"/>
  <c r="AR20" i="9"/>
  <c r="P26" i="9"/>
  <c r="Q26" i="9" s="1"/>
  <c r="D30" i="9"/>
  <c r="H29" i="9"/>
  <c r="I29" i="9" s="1"/>
  <c r="AZ18" i="9"/>
  <c r="BA18" i="9" s="1"/>
  <c r="T25" i="9"/>
  <c r="U25" i="9" s="1"/>
  <c r="AN21" i="9"/>
  <c r="AO21" i="9" s="1"/>
  <c r="L27" i="9"/>
  <c r="M27" i="9" s="1"/>
  <c r="X24" i="9"/>
  <c r="AV19" i="9"/>
  <c r="AW19" i="9" s="1"/>
  <c r="AB23" i="9"/>
  <c r="AC23" i="9" s="1"/>
  <c r="AO24" i="10" l="1"/>
  <c r="AN25" i="10"/>
  <c r="AK25" i="10"/>
  <c r="AJ26" i="10"/>
  <c r="T30" i="10"/>
  <c r="U29" i="10"/>
  <c r="BA22" i="10"/>
  <c r="AZ23" i="10"/>
  <c r="X29" i="10"/>
  <c r="Y28" i="10"/>
  <c r="H33" i="10"/>
  <c r="I32" i="10"/>
  <c r="L33" i="10"/>
  <c r="M32" i="10"/>
  <c r="AC27" i="10"/>
  <c r="AB28" i="10"/>
  <c r="AS23" i="10"/>
  <c r="AR24" i="10"/>
  <c r="AW22" i="10"/>
  <c r="AV23" i="10"/>
  <c r="AG26" i="10"/>
  <c r="AF27" i="10"/>
  <c r="D34" i="10"/>
  <c r="E33" i="10"/>
  <c r="Q30" i="10"/>
  <c r="P31" i="10"/>
  <c r="H30" i="9"/>
  <c r="I30" i="9" s="1"/>
  <c r="L28" i="9"/>
  <c r="M28" i="9" s="1"/>
  <c r="P27" i="9"/>
  <c r="Q27" i="9" s="1"/>
  <c r="AB24" i="9"/>
  <c r="AC24" i="9" s="1"/>
  <c r="AZ19" i="9"/>
  <c r="BA19" i="9" s="1"/>
  <c r="AJ22" i="9"/>
  <c r="AK22" i="9" s="1"/>
  <c r="AV20" i="9"/>
  <c r="AW20" i="9" s="1"/>
  <c r="X25" i="9"/>
  <c r="Y25" i="9" s="1"/>
  <c r="AR21" i="9"/>
  <c r="AS21" i="9" s="1"/>
  <c r="AN22" i="9"/>
  <c r="AO22" i="9" s="1"/>
  <c r="T26" i="9"/>
  <c r="U26" i="9" s="1"/>
  <c r="D31" i="9"/>
  <c r="E31" i="9" s="1"/>
  <c r="AF23" i="9"/>
  <c r="AG23" i="9" s="1"/>
  <c r="AV24" i="10" l="1"/>
  <c r="AW23" i="10"/>
  <c r="AC28" i="10"/>
  <c r="AB29" i="10"/>
  <c r="BA23" i="10"/>
  <c r="AZ24" i="10"/>
  <c r="AK26" i="10"/>
  <c r="AJ27" i="10"/>
  <c r="D35" i="10"/>
  <c r="E34" i="10"/>
  <c r="H34" i="10"/>
  <c r="I33" i="10"/>
  <c r="P32" i="10"/>
  <c r="Q31" i="10"/>
  <c r="AF28" i="10"/>
  <c r="AG27" i="10"/>
  <c r="AS24" i="10"/>
  <c r="AR25" i="10"/>
  <c r="AN26" i="10"/>
  <c r="AO25" i="10"/>
  <c r="L34" i="10"/>
  <c r="M33" i="10"/>
  <c r="X30" i="10"/>
  <c r="Y29" i="10"/>
  <c r="T31" i="10"/>
  <c r="U30" i="10"/>
  <c r="H31" i="9"/>
  <c r="I31" i="9" s="1"/>
  <c r="AJ23" i="9"/>
  <c r="AK23" i="9" s="1"/>
  <c r="AB25" i="9"/>
  <c r="AC25" i="9" s="1"/>
  <c r="L29" i="9"/>
  <c r="M29" i="9" s="1"/>
  <c r="AV21" i="9"/>
  <c r="AW21" i="9" s="1"/>
  <c r="P28" i="9"/>
  <c r="Q28" i="9" s="1"/>
  <c r="D32" i="9"/>
  <c r="T27" i="9"/>
  <c r="AR22" i="9"/>
  <c r="AS22" i="9" s="1"/>
  <c r="AZ20" i="9"/>
  <c r="BA20" i="9" s="1"/>
  <c r="AN23" i="9"/>
  <c r="AF24" i="9"/>
  <c r="AG24" i="9" s="1"/>
  <c r="X26" i="9"/>
  <c r="Y26" i="9" s="1"/>
  <c r="T32" i="10" l="1"/>
  <c r="U31" i="10"/>
  <c r="P33" i="10"/>
  <c r="Q32" i="10"/>
  <c r="X31" i="10"/>
  <c r="Y30" i="10"/>
  <c r="AO26" i="10"/>
  <c r="AN27" i="10"/>
  <c r="AG28" i="10"/>
  <c r="AF29" i="10"/>
  <c r="H35" i="10"/>
  <c r="I34" i="10"/>
  <c r="L35" i="10"/>
  <c r="M34" i="10"/>
  <c r="D36" i="10"/>
  <c r="E35" i="10"/>
  <c r="AW24" i="10"/>
  <c r="AV25" i="10"/>
  <c r="AK27" i="10"/>
  <c r="AJ28" i="10"/>
  <c r="AB30" i="10"/>
  <c r="AC29" i="10"/>
  <c r="AS25" i="10"/>
  <c r="AR26" i="10"/>
  <c r="BA24" i="10"/>
  <c r="AZ25" i="10"/>
  <c r="D33" i="9"/>
  <c r="E33" i="9" s="1"/>
  <c r="E32" i="9"/>
  <c r="H32" i="9"/>
  <c r="I32" i="9" s="1"/>
  <c r="AR23" i="9"/>
  <c r="AS23" i="9" s="1"/>
  <c r="X27" i="9"/>
  <c r="Y27" i="9" s="1"/>
  <c r="L30" i="9"/>
  <c r="AB26" i="9"/>
  <c r="AC26" i="9" s="1"/>
  <c r="AN24" i="9"/>
  <c r="AO24" i="9" s="1"/>
  <c r="AZ21" i="9"/>
  <c r="BA21" i="9" s="1"/>
  <c r="P29" i="9"/>
  <c r="AV22" i="9"/>
  <c r="AW22" i="9" s="1"/>
  <c r="AJ24" i="9"/>
  <c r="AK24" i="9" s="1"/>
  <c r="AF25" i="9"/>
  <c r="AG25" i="9" s="1"/>
  <c r="T28" i="9"/>
  <c r="U28" i="9" s="1"/>
  <c r="AO27" i="10" l="1"/>
  <c r="AN28" i="10"/>
  <c r="D37" i="10"/>
  <c r="E36" i="10"/>
  <c r="H36" i="10"/>
  <c r="I35" i="10"/>
  <c r="P34" i="10"/>
  <c r="Q33" i="10"/>
  <c r="AS26" i="10"/>
  <c r="AR27" i="10"/>
  <c r="AK28" i="10"/>
  <c r="AJ29" i="10"/>
  <c r="BA25" i="10"/>
  <c r="AZ26" i="10"/>
  <c r="AW25" i="10"/>
  <c r="AV26" i="10"/>
  <c r="AF30" i="10"/>
  <c r="AG29" i="10"/>
  <c r="AB31" i="10"/>
  <c r="AC30" i="10"/>
  <c r="M35" i="10"/>
  <c r="L36" i="10"/>
  <c r="X32" i="10"/>
  <c r="Y31" i="10"/>
  <c r="T33" i="10"/>
  <c r="U32" i="10"/>
  <c r="L31" i="9"/>
  <c r="M31" i="9" s="1"/>
  <c r="M30" i="9"/>
  <c r="H33" i="9"/>
  <c r="I33" i="9" s="1"/>
  <c r="AV23" i="9"/>
  <c r="AW23" i="9" s="1"/>
  <c r="X28" i="9"/>
  <c r="Y28" i="9" s="1"/>
  <c r="AR24" i="9"/>
  <c r="AS24" i="9" s="1"/>
  <c r="AN25" i="9"/>
  <c r="AO25" i="9" s="1"/>
  <c r="AF26" i="9"/>
  <c r="AG26" i="9" s="1"/>
  <c r="AJ25" i="9"/>
  <c r="AZ22" i="9"/>
  <c r="BA22" i="9" s="1"/>
  <c r="T29" i="9"/>
  <c r="U29" i="9" s="1"/>
  <c r="P30" i="9"/>
  <c r="Q30" i="9" s="1"/>
  <c r="AB27" i="9"/>
  <c r="AC27" i="9" s="1"/>
  <c r="AC31" i="10" l="1"/>
  <c r="AB32" i="10"/>
  <c r="P35" i="10"/>
  <c r="Q34" i="10"/>
  <c r="D38" i="10"/>
  <c r="E37" i="10"/>
  <c r="AW26" i="10"/>
  <c r="AV27" i="10"/>
  <c r="AJ30" i="10"/>
  <c r="AK29" i="10"/>
  <c r="Y32" i="10"/>
  <c r="X33" i="10"/>
  <c r="L37" i="10"/>
  <c r="M36" i="10"/>
  <c r="AZ27" i="10"/>
  <c r="BA26" i="10"/>
  <c r="AR28" i="10"/>
  <c r="AS27" i="10"/>
  <c r="AO28" i="10"/>
  <c r="AN29" i="10"/>
  <c r="T34" i="10"/>
  <c r="U33" i="10"/>
  <c r="AF31" i="10"/>
  <c r="AG30" i="10"/>
  <c r="I36" i="10"/>
  <c r="H37" i="10"/>
  <c r="X29" i="9"/>
  <c r="Y29" i="9" s="1"/>
  <c r="P31" i="9"/>
  <c r="Q31" i="9" s="1"/>
  <c r="AR25" i="9"/>
  <c r="AS25" i="9" s="1"/>
  <c r="L32" i="9"/>
  <c r="AN26" i="9"/>
  <c r="AO26" i="9" s="1"/>
  <c r="AV24" i="9"/>
  <c r="AW24" i="9" s="1"/>
  <c r="T30" i="9"/>
  <c r="U30" i="9" s="1"/>
  <c r="AZ23" i="9"/>
  <c r="BA23" i="9" s="1"/>
  <c r="AB28" i="9"/>
  <c r="AC28" i="9" s="1"/>
  <c r="AJ26" i="9"/>
  <c r="AK26" i="9" s="1"/>
  <c r="AF27" i="9"/>
  <c r="AG27" i="9" s="1"/>
  <c r="AN30" i="10" l="1"/>
  <c r="AO29" i="10"/>
  <c r="AF32" i="10"/>
  <c r="AG31" i="10"/>
  <c r="BA27" i="10"/>
  <c r="AZ28" i="10"/>
  <c r="P36" i="10"/>
  <c r="Q35" i="10"/>
  <c r="X34" i="10"/>
  <c r="Y33" i="10"/>
  <c r="AW27" i="10"/>
  <c r="AV28" i="10"/>
  <c r="I37" i="10"/>
  <c r="H38" i="10"/>
  <c r="AB33" i="10"/>
  <c r="AC32" i="10"/>
  <c r="T35" i="10"/>
  <c r="U34" i="10"/>
  <c r="AR29" i="10"/>
  <c r="AS28" i="10"/>
  <c r="L38" i="10"/>
  <c r="M37" i="10"/>
  <c r="AJ31" i="10"/>
  <c r="AK30" i="10"/>
  <c r="E38" i="10"/>
  <c r="D39" i="10"/>
  <c r="L33" i="9"/>
  <c r="M33" i="9" s="1"/>
  <c r="AJ27" i="9"/>
  <c r="AK27" i="9" s="1"/>
  <c r="AZ24" i="9"/>
  <c r="BA24" i="9" s="1"/>
  <c r="T31" i="9"/>
  <c r="U31" i="9" s="1"/>
  <c r="AR26" i="9"/>
  <c r="AS26" i="9" s="1"/>
  <c r="AB29" i="9"/>
  <c r="AC29" i="9" s="1"/>
  <c r="AF28" i="9"/>
  <c r="AV25" i="9"/>
  <c r="AW25" i="9" s="1"/>
  <c r="AN27" i="9"/>
  <c r="AO27" i="9" s="1"/>
  <c r="P32" i="9"/>
  <c r="Q32" i="9" s="1"/>
  <c r="X30" i="9"/>
  <c r="Y30" i="9" s="1"/>
  <c r="AJ32" i="10" l="1"/>
  <c r="AK31" i="10"/>
  <c r="AR30" i="10"/>
  <c r="AS29" i="10"/>
  <c r="AB34" i="10"/>
  <c r="AC33" i="10"/>
  <c r="P37" i="10"/>
  <c r="Q36" i="10"/>
  <c r="AF33" i="10"/>
  <c r="AG32" i="10"/>
  <c r="D40" i="10"/>
  <c r="E40" i="10" s="1"/>
  <c r="E39" i="10"/>
  <c r="H39" i="10"/>
  <c r="I38" i="10"/>
  <c r="AZ29" i="10"/>
  <c r="BA28" i="10"/>
  <c r="AV29" i="10"/>
  <c r="AW28" i="10"/>
  <c r="M38" i="10"/>
  <c r="L39" i="10"/>
  <c r="T36" i="10"/>
  <c r="U35" i="10"/>
  <c r="X35" i="10"/>
  <c r="Y34" i="10"/>
  <c r="AN31" i="10"/>
  <c r="AO30" i="10"/>
  <c r="P33" i="9"/>
  <c r="Q33" i="9" s="1"/>
  <c r="T32" i="9"/>
  <c r="AZ25" i="9"/>
  <c r="BA25" i="9" s="1"/>
  <c r="X31" i="9"/>
  <c r="AV26" i="9"/>
  <c r="AW26" i="9" s="1"/>
  <c r="AR27" i="9"/>
  <c r="AJ28" i="9"/>
  <c r="AK28" i="9" s="1"/>
  <c r="AF29" i="9"/>
  <c r="AG29" i="9" s="1"/>
  <c r="AN28" i="9"/>
  <c r="AO28" i="9" s="1"/>
  <c r="AB30" i="9"/>
  <c r="AC30" i="9" s="1"/>
  <c r="X36" i="10" l="1"/>
  <c r="Y35" i="10"/>
  <c r="BA29" i="10"/>
  <c r="AZ30" i="10"/>
  <c r="Q37" i="10"/>
  <c r="P38" i="10"/>
  <c r="AR31" i="10"/>
  <c r="AS30" i="10"/>
  <c r="L40" i="10"/>
  <c r="M40" i="10" s="1"/>
  <c r="M39" i="10"/>
  <c r="AN32" i="10"/>
  <c r="AO31" i="10"/>
  <c r="T37" i="10"/>
  <c r="U36" i="10"/>
  <c r="AV30" i="10"/>
  <c r="AW29" i="10"/>
  <c r="I39" i="10"/>
  <c r="H40" i="10"/>
  <c r="I40" i="10" s="1"/>
  <c r="AF34" i="10"/>
  <c r="AG33" i="10"/>
  <c r="AB35" i="10"/>
  <c r="AC34" i="10"/>
  <c r="AJ33" i="10"/>
  <c r="AK32" i="10"/>
  <c r="T33" i="9"/>
  <c r="U33" i="9" s="1"/>
  <c r="U32" i="9"/>
  <c r="AB31" i="9"/>
  <c r="AC31" i="9" s="1"/>
  <c r="AN29" i="9"/>
  <c r="AO29" i="9" s="1"/>
  <c r="X32" i="9"/>
  <c r="Y32" i="9" s="1"/>
  <c r="AJ29" i="9"/>
  <c r="AK29" i="9" s="1"/>
  <c r="AR28" i="9"/>
  <c r="AS28" i="9" s="1"/>
  <c r="AF30" i="9"/>
  <c r="AG30" i="9" s="1"/>
  <c r="AV27" i="9"/>
  <c r="AW27" i="9" s="1"/>
  <c r="AZ26" i="9"/>
  <c r="BA26" i="9" s="1"/>
  <c r="AZ31" i="10" l="1"/>
  <c r="BA30" i="10"/>
  <c r="AK33" i="10"/>
  <c r="AJ34" i="10"/>
  <c r="AF35" i="10"/>
  <c r="AG34" i="10"/>
  <c r="AV31" i="10"/>
  <c r="AW30" i="10"/>
  <c r="AO32" i="10"/>
  <c r="AN33" i="10"/>
  <c r="AR32" i="10"/>
  <c r="AS31" i="10"/>
  <c r="P39" i="10"/>
  <c r="Q38" i="10"/>
  <c r="AB36" i="10"/>
  <c r="AC35" i="10"/>
  <c r="T38" i="10"/>
  <c r="U37" i="10"/>
  <c r="Y36" i="10"/>
  <c r="X37" i="10"/>
  <c r="X33" i="9"/>
  <c r="Y33" i="9" s="1"/>
  <c r="AF31" i="9"/>
  <c r="AG31" i="9" s="1"/>
  <c r="AV28" i="9"/>
  <c r="AW28" i="9" s="1"/>
  <c r="AR29" i="9"/>
  <c r="AS29" i="9" s="1"/>
  <c r="AN30" i="9"/>
  <c r="AZ27" i="9"/>
  <c r="BA27" i="9" s="1"/>
  <c r="AJ30" i="9"/>
  <c r="AK30" i="9" s="1"/>
  <c r="AB32" i="9"/>
  <c r="Y37" i="10" l="1"/>
  <c r="X38" i="10"/>
  <c r="AJ35" i="10"/>
  <c r="AK34" i="10"/>
  <c r="AB37" i="10"/>
  <c r="AC36" i="10"/>
  <c r="AR33" i="10"/>
  <c r="AS32" i="10"/>
  <c r="AV32" i="10"/>
  <c r="AW31" i="10"/>
  <c r="AN34" i="10"/>
  <c r="AO33" i="10"/>
  <c r="U38" i="10"/>
  <c r="T39" i="10"/>
  <c r="Q39" i="10"/>
  <c r="P40" i="10"/>
  <c r="Q40" i="10" s="1"/>
  <c r="AF36" i="10"/>
  <c r="AG35" i="10"/>
  <c r="AZ32" i="10"/>
  <c r="BA31" i="10"/>
  <c r="AB33" i="9"/>
  <c r="AC33" i="9" s="1"/>
  <c r="AC32" i="9"/>
  <c r="AZ28" i="9"/>
  <c r="BA28" i="9" s="1"/>
  <c r="AV29" i="9"/>
  <c r="AW29" i="9" s="1"/>
  <c r="AF32" i="9"/>
  <c r="AR30" i="9"/>
  <c r="AS30" i="9" s="1"/>
  <c r="AJ31" i="9"/>
  <c r="AK31" i="9" s="1"/>
  <c r="AN31" i="9"/>
  <c r="AO31" i="9" s="1"/>
  <c r="AZ33" i="10" l="1"/>
  <c r="BA32" i="10"/>
  <c r="AN35" i="10"/>
  <c r="AO34" i="10"/>
  <c r="AR34" i="10"/>
  <c r="AS33" i="10"/>
  <c r="AJ36" i="10"/>
  <c r="AK35" i="10"/>
  <c r="T40" i="10"/>
  <c r="U40" i="10" s="1"/>
  <c r="U39" i="10"/>
  <c r="X39" i="10"/>
  <c r="Y38" i="10"/>
  <c r="AF37" i="10"/>
  <c r="AG36" i="10"/>
  <c r="AV33" i="10"/>
  <c r="AW32" i="10"/>
  <c r="AB38" i="10"/>
  <c r="AC37" i="10"/>
  <c r="AF33" i="9"/>
  <c r="AG33" i="9" s="1"/>
  <c r="AG32" i="9"/>
  <c r="AJ32" i="9"/>
  <c r="AN32" i="9"/>
  <c r="AO32" i="9" s="1"/>
  <c r="AR31" i="9"/>
  <c r="AS31" i="9" s="1"/>
  <c r="AV30" i="9"/>
  <c r="AW30" i="9" s="1"/>
  <c r="AZ29" i="9"/>
  <c r="BA29" i="9" s="1"/>
  <c r="Y39" i="10" l="1"/>
  <c r="X40" i="10"/>
  <c r="Y40" i="10" s="1"/>
  <c r="AJ37" i="10"/>
  <c r="AK36" i="10"/>
  <c r="AN36" i="10"/>
  <c r="AO35" i="10"/>
  <c r="AV34" i="10"/>
  <c r="AW33" i="10"/>
  <c r="AC38" i="10"/>
  <c r="AB39" i="10"/>
  <c r="AG37" i="10"/>
  <c r="AF38" i="10"/>
  <c r="AR35" i="10"/>
  <c r="AS34" i="10"/>
  <c r="BA33" i="10"/>
  <c r="AZ34" i="10"/>
  <c r="AN33" i="9"/>
  <c r="AO33" i="9" s="1"/>
  <c r="AJ33" i="9"/>
  <c r="AK33" i="9" s="1"/>
  <c r="AR32" i="9"/>
  <c r="AS32" i="9" s="1"/>
  <c r="AV31" i="9"/>
  <c r="AW31" i="9" s="1"/>
  <c r="AZ30" i="9"/>
  <c r="BA30" i="9" s="1"/>
  <c r="AF39" i="10" l="1"/>
  <c r="AG38" i="10"/>
  <c r="AW34" i="10"/>
  <c r="AV35" i="10"/>
  <c r="AJ38" i="10"/>
  <c r="AK37" i="10"/>
  <c r="AZ35" i="10"/>
  <c r="BA34" i="10"/>
  <c r="AB40" i="10"/>
  <c r="AC40" i="10" s="1"/>
  <c r="AC39" i="10"/>
  <c r="AR36" i="10"/>
  <c r="AS35" i="10"/>
  <c r="AN37" i="10"/>
  <c r="AO36" i="10"/>
  <c r="AR33" i="9"/>
  <c r="AS33" i="9" s="1"/>
  <c r="AV32" i="9"/>
  <c r="AZ31" i="9"/>
  <c r="BA31" i="9" s="1"/>
  <c r="AR37" i="10" l="1"/>
  <c r="AS36" i="10"/>
  <c r="AZ36" i="10"/>
  <c r="BA35" i="10"/>
  <c r="AO37" i="10"/>
  <c r="AN38" i="10"/>
  <c r="AV36" i="10"/>
  <c r="AW35" i="10"/>
  <c r="AK38" i="10"/>
  <c r="AJ39" i="10"/>
  <c r="AG39" i="10"/>
  <c r="AF40" i="10"/>
  <c r="AG40" i="10" s="1"/>
  <c r="AV33" i="9"/>
  <c r="AW33" i="9" s="1"/>
  <c r="AW32" i="9"/>
  <c r="AZ32" i="9"/>
  <c r="AV37" i="10" l="1"/>
  <c r="AW36" i="10"/>
  <c r="AZ37" i="10"/>
  <c r="BA36" i="10"/>
  <c r="AJ40" i="10"/>
  <c r="AK40" i="10" s="1"/>
  <c r="AK39" i="10"/>
  <c r="AN39" i="10"/>
  <c r="AO38" i="10"/>
  <c r="AR38" i="10"/>
  <c r="AS37" i="10"/>
  <c r="AZ33" i="9"/>
  <c r="BA33" i="9" s="1"/>
  <c r="BA32" i="9"/>
  <c r="AS38" i="10" l="1"/>
  <c r="AR39" i="10"/>
  <c r="AO39" i="10"/>
  <c r="AN40" i="10"/>
  <c r="AO40" i="10" s="1"/>
  <c r="AZ38" i="10"/>
  <c r="BA37" i="10"/>
  <c r="AW37" i="10"/>
  <c r="AV38" i="10"/>
  <c r="AR40" i="10" l="1"/>
  <c r="AS40" i="10" s="1"/>
  <c r="AS39" i="10"/>
  <c r="AV39" i="10"/>
  <c r="AW38" i="10"/>
  <c r="BA38" i="10"/>
  <c r="AZ39" i="10"/>
  <c r="AW39" i="10" l="1"/>
  <c r="AV40" i="10"/>
  <c r="AW40" i="10" s="1"/>
  <c r="AZ40" i="10"/>
  <c r="BA40" i="10" s="1"/>
  <c r="BA39" i="10"/>
</calcChain>
</file>

<file path=xl/sharedStrings.xml><?xml version="1.0" encoding="utf-8"?>
<sst xmlns="http://schemas.openxmlformats.org/spreadsheetml/2006/main" count="162" uniqueCount="68">
  <si>
    <t>Janvier</t>
  </si>
  <si>
    <t>Février</t>
  </si>
  <si>
    <t>Mars</t>
  </si>
  <si>
    <t>Avril</t>
  </si>
  <si>
    <t>Mai</t>
  </si>
  <si>
    <t>Juin</t>
  </si>
  <si>
    <t>Juillet</t>
  </si>
  <si>
    <t>Août</t>
  </si>
  <si>
    <t>Septembre</t>
  </si>
  <si>
    <t>Octobre</t>
  </si>
  <si>
    <t>Novembre</t>
  </si>
  <si>
    <t>Décembre</t>
  </si>
  <si>
    <t>Fériés</t>
  </si>
  <si>
    <t>Année scolaire</t>
  </si>
  <si>
    <t>Date Début vacances</t>
  </si>
  <si>
    <t>Date Fin vacances</t>
  </si>
  <si>
    <t>DVac</t>
  </si>
  <si>
    <t>FVac</t>
  </si>
  <si>
    <t>Noël</t>
  </si>
  <si>
    <t>Hiver</t>
  </si>
  <si>
    <t>Printemps</t>
  </si>
  <si>
    <t>Eté</t>
  </si>
  <si>
    <t>Toussaint</t>
  </si>
  <si>
    <t>http://www.education.gouv.fr/pid25058/le-calendrier-scolaire.html?annee=108&amp;zone=0&amp;search_input=%A0D%E9partement%2C+Code+postal+ou+ville</t>
  </si>
  <si>
    <t>2013/2014</t>
  </si>
  <si>
    <t>Académie de nantes</t>
  </si>
  <si>
    <r>
      <rPr>
        <b/>
        <sz val="11"/>
        <color theme="0"/>
        <rFont val="Calibri"/>
        <family val="2"/>
        <scheme val="minor"/>
      </rPr>
      <t>Calendrier 2019 Atelier Montage-Assemblage concerne :</t>
    </r>
    <r>
      <rPr>
        <sz val="11"/>
        <color theme="0"/>
        <rFont val="Calibri"/>
        <family val="2"/>
        <scheme val="minor"/>
      </rPr>
      <t xml:space="preserve">
BIGOT YANNICK
BODY FREDERIC
BRICARD JEAN-JACQUES
CHARIF WILFRIED
CLAIR MELANIE
CUREAU CORINNE
DELAGARDE MARIE-ASTRID
LIVACHE SABRINA
MARCHAL ROBERT
MORIN WILLY
ROUQUET SEVERINE
SOURDEAU PATRICK
SOYER DOMINIQUE
THOMAS JOHAN
VINCELOT LAURENT
CADU NATHALIE
COUTURIER LAURENT
FRESNEAU ALAIN
ROCHAIS PHILIPPE
ARRIAL ANGELIQUE
BELLANGER FRANCK
BOUVET PASCAL
HARDOUIN XAVIER
LECAM EDDY
MATIGNON DAVID
MOYNNERAUX CHRISTOPHE
PORCHER CHRISTOPHE
SOURDEAU SEBASTIEN</t>
    </r>
  </si>
  <si>
    <t>Calendrier 2019 Blanchisserie Equipe 1 concerne :
AUBIN JACKY
BARILLER RICHARD
BEAUMONT PHILIPPE
BERRUE ARNAUD
BOUCHENOIRE PHILIPPE
CHAPEAU PATRICK
EQUIPE TIPHAINE
GRIVAULT CHRISTELLE
IACINO JODIE
MARCEAU ANNE-SOPHIE
OSSELIN BENEDICTE
PETIT EMELINE
PINIER VIRGINIE
TAUVRY BRIGITTE
TOUSSAINT SAMUEL</t>
  </si>
  <si>
    <t>Calendrier 2019 Blanchisserie Equipe 2 concerne :
BERTIN LOIC
BOUFFANDEAU SOPHIE
COUE LYSIANE
DOURNAC NADINE
DUREAU SONIA
FRESNEAU BERNARD
FRESNEAU PASCAL
GENNETAY LAURENT
LI CHIANG YAO MARINE
LUCASSON ELENA
SALAUN PATRICIA
TIREL MICKAËL
VIAL MATHIEU</t>
  </si>
  <si>
    <r>
      <rPr>
        <b/>
        <sz val="9"/>
        <color theme="0"/>
        <rFont val="Calibri"/>
        <family val="2"/>
        <scheme val="minor"/>
      </rPr>
      <t>Calendrier 2019 Atelier Montage-Assemblage concerne :</t>
    </r>
    <r>
      <rPr>
        <sz val="9"/>
        <color theme="0"/>
        <rFont val="Calibri"/>
        <family val="2"/>
        <scheme val="minor"/>
      </rPr>
      <t xml:space="preserve">
BIGOT YANNICK
BODY FREDERIC
BRICARD JEAN-JACQUES
CHARIF WILFRIED
CLAIR MELANIE
CUREAU CORINNE
DELAGARDE MARIE-ASTRID
LIVACHE SABRINA
MARCHAL ROBERT
MORIN WILLY
ROUQUET SEVERINE
SOURDEAU PATRICK
SOYER DOMINIQUE
THOMAS JOHAN
VINCELOT LAURENT
CADU NATHALIE
COUTURIER LAURENT
FRESNEAU ALAIN
ROCHAIS PHILIPPE
ARRIAL ANGELIQUE
BELLANGER FRANCK
BOUVET PASCAL
HARDOUIN XAVIER
LECAM EDDY
MATIGNON DAVID
MOYNNERAUX CHRISTOPHE
PORCHER CHRISTOPHE
SOURDEAU SEBASTIEN</t>
    </r>
  </si>
  <si>
    <t>JP</t>
  </si>
  <si>
    <t>Rentrée</t>
  </si>
  <si>
    <t>Cours</t>
  </si>
  <si>
    <t>Soirée d1</t>
  </si>
  <si>
    <t>Soirée d2</t>
  </si>
  <si>
    <t>Soirée d3</t>
  </si>
  <si>
    <t>CE/CPPT</t>
  </si>
  <si>
    <t>élect. délé.</t>
  </si>
  <si>
    <t>PO</t>
  </si>
  <si>
    <t>EENC 5e</t>
  </si>
  <si>
    <t>Form. délé.</t>
  </si>
  <si>
    <t>CCL</t>
  </si>
  <si>
    <t>CCL-COP</t>
  </si>
  <si>
    <t>Retraites</t>
  </si>
  <si>
    <t>B1 3e</t>
  </si>
  <si>
    <t>B1</t>
  </si>
  <si>
    <t>CIO</t>
  </si>
  <si>
    <t>EX d2-d3</t>
  </si>
  <si>
    <t>EX</t>
  </si>
  <si>
    <t>CCL-Repas</t>
  </si>
  <si>
    <t>B2</t>
  </si>
  <si>
    <t>PortesOuv.</t>
  </si>
  <si>
    <t>Parents</t>
  </si>
  <si>
    <t>Doc Options</t>
  </si>
  <si>
    <t>JPOF d1</t>
  </si>
  <si>
    <t>JPOF D2</t>
  </si>
  <si>
    <t>Retour opt.</t>
  </si>
  <si>
    <t>B3</t>
  </si>
  <si>
    <t>Voyages 6</t>
  </si>
  <si>
    <t>Voy. 3-6</t>
  </si>
  <si>
    <t>BOL RIZ</t>
  </si>
  <si>
    <t>EX - Déli.</t>
  </si>
  <si>
    <t>Délib</t>
  </si>
  <si>
    <t>CESS</t>
  </si>
  <si>
    <t>B4</t>
  </si>
  <si>
    <t>Recours</t>
  </si>
  <si>
    <t>COP?</t>
  </si>
  <si>
    <t>Photos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</si>
</sst>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d\ dd"/>
    <numFmt numFmtId="165" formatCode="_-* #,##0.00\ _F_-;\-* #,##0.00\ _F_-;_-* &quot;-&quot;??\ _F_-;_-@_-"/>
    <numFmt numFmtId="166" formatCode="_-* #,##0.00\ [$€]_-;\-* #,##0.00\ [$€]_-;_-* &quot;-&quot;??\ [$€]_-;_-@_-"/>
    <numFmt numFmtId="167" formatCode="[$-40C]dddd\ d\ mmmm\ yyyy"/>
    <numFmt numFmtId="168" formatCode="[$-F800]dddd\,\ mmmm\ dd\,\ yyyy"/>
    <numFmt numFmtId="169" formatCode="&quot;à &quot;\ mmmm\ yyyy"/>
    <numFmt numFmtId="170" formatCode="[=0]&quot;&quot;;General"/>
  </numFmts>
  <fonts count="35">
    <font>
      <sz val="11"/>
      <color theme="1"/>
      <name val="Calibri"/>
      <family val="2"/>
      <scheme val="minor"/>
    </font>
    <font>
      <sz val="10"/>
      <color theme="1"/>
      <name val="Calibri"/>
      <family val="2"/>
      <scheme val="minor"/>
    </font>
    <font>
      <sz val="8"/>
      <name val="Arial"/>
      <family val="2"/>
    </font>
    <font>
      <sz val="10"/>
      <name val="Arial"/>
      <family val="2"/>
    </font>
    <font>
      <b/>
      <sz val="8"/>
      <name val="Arial"/>
      <family val="2"/>
    </font>
    <font>
      <sz val="8"/>
      <color indexed="8"/>
      <name val="Calibri"/>
      <family val="2"/>
    </font>
    <font>
      <b/>
      <sz val="11"/>
      <color indexed="8"/>
      <name val="Calibri"/>
      <family val="2"/>
    </font>
    <font>
      <sz val="8"/>
      <color indexed="8"/>
      <name val="Arial Narrow"/>
      <family val="2"/>
    </font>
    <font>
      <b/>
      <sz val="10"/>
      <color indexed="56"/>
      <name val="Calibri"/>
      <family val="2"/>
    </font>
    <font>
      <u/>
      <sz val="11"/>
      <color theme="10"/>
      <name val="Calibri"/>
      <family val="2"/>
    </font>
    <font>
      <sz val="10"/>
      <color theme="1"/>
      <name val="Andalus"/>
      <family val="1"/>
    </font>
    <font>
      <sz val="11"/>
      <color theme="1"/>
      <name val="Andalus"/>
      <family val="1"/>
    </font>
    <font>
      <sz val="10"/>
      <color theme="1"/>
      <name val="Arial Nova Light"/>
      <family val="2"/>
    </font>
    <font>
      <b/>
      <sz val="14"/>
      <color theme="0"/>
      <name val="Arial Nova Light"/>
      <family val="2"/>
    </font>
    <font>
      <sz val="8"/>
      <color theme="0" tint="-0.499984740745262"/>
      <name val="Arial Nova Light"/>
      <family val="2"/>
    </font>
    <font>
      <b/>
      <sz val="11"/>
      <color theme="0"/>
      <name val="Calibri"/>
      <family val="2"/>
      <scheme val="minor"/>
    </font>
    <font>
      <sz val="11"/>
      <color theme="0"/>
      <name val="Calibri"/>
      <family val="2"/>
      <scheme val="minor"/>
    </font>
    <font>
      <sz val="14"/>
      <color theme="1"/>
      <name val="Calibri"/>
      <family val="2"/>
      <scheme val="minor"/>
    </font>
    <font>
      <sz val="11"/>
      <color theme="1"/>
      <name val="Arial Nova Light"/>
      <family val="2"/>
    </font>
    <font>
      <sz val="10"/>
      <color theme="0" tint="-0.499984740745262"/>
      <name val="Andalus"/>
      <family val="1"/>
    </font>
    <font>
      <sz val="10"/>
      <color theme="0" tint="-0.499984740745262"/>
      <name val="Calibri"/>
      <family val="2"/>
      <scheme val="minor"/>
    </font>
    <font>
      <b/>
      <sz val="20"/>
      <color theme="1"/>
      <name val="Arial Nova Light"/>
      <family val="2"/>
    </font>
    <font>
      <sz val="9"/>
      <color theme="1"/>
      <name val="Calibri"/>
      <family val="2"/>
      <scheme val="minor"/>
    </font>
    <font>
      <b/>
      <sz val="16"/>
      <color theme="0"/>
      <name val="Arial Nova Light"/>
      <family val="2"/>
    </font>
    <font>
      <sz val="9"/>
      <color theme="1"/>
      <name val="Arial Nova Light"/>
      <family val="2"/>
    </font>
    <font>
      <sz val="9"/>
      <color theme="0" tint="-0.499984740745262"/>
      <name val="Arial Nova Light"/>
      <family val="2"/>
    </font>
    <font>
      <sz val="9"/>
      <color theme="0"/>
      <name val="Calibri"/>
      <family val="2"/>
      <scheme val="minor"/>
    </font>
    <font>
      <b/>
      <sz val="9"/>
      <color theme="0"/>
      <name val="Calibri"/>
      <family val="2"/>
      <scheme val="minor"/>
    </font>
    <font>
      <sz val="9"/>
      <color theme="0" tint="-0.499984740745262"/>
      <name val="Calibri"/>
      <family val="2"/>
      <scheme val="minor"/>
    </font>
    <font>
      <u/>
      <sz val="11"/>
      <color theme="10"/>
      <name val="Calibri"/>
      <family val="2"/>
      <scheme val="minor"/>
    </font>
    <font>
      <b/>
      <sz val="8"/>
      <name val="Arial Nova Light"/>
    </font>
    <font>
      <sz val="8"/>
      <name val="Arial Nova Light"/>
    </font>
    <font>
      <sz val="8"/>
      <name val="Arial Nova Light"/>
      <family val="2"/>
    </font>
    <font>
      <b/>
      <sz val="8"/>
      <color rgb="FFFF0000"/>
      <name val="Arial Nova Light"/>
    </font>
    <font>
      <sz val="8"/>
      <color rgb="FFFF0000"/>
      <name val="Arial Nova Light"/>
    </font>
  </fonts>
  <fills count="8">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8CE937"/>
        <bgColor indexed="64"/>
      </patternFill>
    </fill>
  </fills>
  <borders count="28">
    <border>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55"/>
      </right>
      <top style="medium">
        <color indexed="64"/>
      </top>
      <bottom/>
      <diagonal/>
    </border>
    <border>
      <left style="thin">
        <color indexed="55"/>
      </left>
      <right/>
      <top style="medium">
        <color indexed="64"/>
      </top>
      <bottom/>
      <diagonal/>
    </border>
    <border>
      <left/>
      <right style="thin">
        <color indexed="55"/>
      </right>
      <top style="medium">
        <color indexed="64"/>
      </top>
      <bottom/>
      <diagonal/>
    </border>
    <border>
      <left style="thin">
        <color indexed="55"/>
      </left>
      <right style="thin">
        <color indexed="55"/>
      </right>
      <top style="medium">
        <color indexed="64"/>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dashed">
        <color indexed="10"/>
      </left>
      <right style="dashed">
        <color indexed="10"/>
      </right>
      <top style="dashed">
        <color indexed="10"/>
      </top>
      <bottom style="thin">
        <color indexed="55"/>
      </bottom>
      <diagonal/>
    </border>
    <border>
      <left style="dashed">
        <color indexed="10"/>
      </left>
      <right style="dashed">
        <color indexed="10"/>
      </right>
      <top style="thin">
        <color indexed="55"/>
      </top>
      <bottom style="thin">
        <color indexed="55"/>
      </bottom>
      <diagonal/>
    </border>
    <border>
      <left style="thin">
        <color indexed="55"/>
      </left>
      <right style="thin">
        <color indexed="55"/>
      </right>
      <top/>
      <bottom style="thin">
        <color indexed="55"/>
      </bottom>
      <diagonal/>
    </border>
    <border>
      <left style="dashed">
        <color indexed="10"/>
      </left>
      <right style="dashed">
        <color indexed="10"/>
      </right>
      <top style="thin">
        <color indexed="55"/>
      </top>
      <bottom style="dashed">
        <color indexed="10"/>
      </bottom>
      <diagonal/>
    </border>
    <border>
      <left style="medium">
        <color indexed="64"/>
      </left>
      <right/>
      <top style="medium">
        <color indexed="64"/>
      </top>
      <bottom/>
      <diagonal/>
    </border>
    <border>
      <left style="thin">
        <color indexed="55"/>
      </left>
      <right/>
      <top/>
      <bottom/>
      <diagonal/>
    </border>
    <border>
      <left/>
      <right style="thin">
        <color indexed="55"/>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s>
  <cellStyleXfs count="7">
    <xf numFmtId="0" fontId="0" fillId="0" borderId="0"/>
    <xf numFmtId="0" fontId="3" fillId="0" borderId="0"/>
    <xf numFmtId="165" fontId="3" fillId="0" borderId="0" applyFont="0" applyFill="0" applyBorder="0" applyAlignment="0" applyProtection="0"/>
    <xf numFmtId="166" fontId="3"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101">
    <xf numFmtId="0" fontId="0" fillId="0" borderId="0" xfId="0"/>
    <xf numFmtId="0" fontId="4" fillId="2" borderId="0" xfId="4" applyFont="1" applyFill="1" applyAlignment="1">
      <alignment horizontal="center" vertical="center"/>
    </xf>
    <xf numFmtId="0" fontId="3" fillId="2" borderId="0" xfId="1" applyFill="1"/>
    <xf numFmtId="0" fontId="5" fillId="2" borderId="0" xfId="1" applyFont="1" applyFill="1"/>
    <xf numFmtId="0" fontId="3" fillId="3" borderId="5" xfId="1" applyFill="1" applyBorder="1"/>
    <xf numFmtId="0" fontId="3" fillId="3" borderId="3" xfId="1" applyFill="1" applyBorder="1"/>
    <xf numFmtId="0" fontId="6" fillId="0" borderId="8" xfId="1" applyFont="1" applyBorder="1" applyAlignment="1">
      <alignment horizontal="center"/>
    </xf>
    <xf numFmtId="0" fontId="3" fillId="3" borderId="2" xfId="1" applyFill="1" applyBorder="1"/>
    <xf numFmtId="0" fontId="5" fillId="2" borderId="0" xfId="1" applyFont="1" applyFill="1" applyAlignment="1">
      <alignment horizontal="center" vertical="center"/>
    </xf>
    <xf numFmtId="0" fontId="7" fillId="2" borderId="0" xfId="1" applyFont="1" applyFill="1"/>
    <xf numFmtId="0" fontId="3" fillId="3" borderId="4" xfId="1" applyFill="1" applyBorder="1"/>
    <xf numFmtId="0" fontId="3" fillId="3" borderId="0" xfId="1" applyFill="1"/>
    <xf numFmtId="0" fontId="8" fillId="0" borderId="11" xfId="1" applyFont="1" applyBorder="1" applyAlignment="1">
      <alignment horizontal="center"/>
    </xf>
    <xf numFmtId="0" fontId="3" fillId="3" borderId="1" xfId="1" applyFill="1" applyBorder="1"/>
    <xf numFmtId="0" fontId="6" fillId="0" borderId="12" xfId="1" applyFont="1" applyBorder="1" applyAlignment="1">
      <alignment vertical="center"/>
    </xf>
    <xf numFmtId="0" fontId="3" fillId="0" borderId="13" xfId="1" applyBorder="1"/>
    <xf numFmtId="167" fontId="3" fillId="0" borderId="14" xfId="1" applyNumberFormat="1" applyBorder="1" applyAlignment="1">
      <alignment horizontal="left" indent="1"/>
    </xf>
    <xf numFmtId="0" fontId="6" fillId="0" borderId="11" xfId="1" applyFont="1" applyBorder="1" applyAlignment="1">
      <alignment vertical="center"/>
    </xf>
    <xf numFmtId="167" fontId="3" fillId="0" borderId="15" xfId="1" applyNumberFormat="1" applyBorder="1" applyAlignment="1">
      <alignment horizontal="left" indent="1"/>
    </xf>
    <xf numFmtId="0" fontId="6" fillId="0" borderId="16" xfId="1" applyFont="1" applyBorder="1" applyAlignment="1">
      <alignment vertical="center"/>
    </xf>
    <xf numFmtId="167" fontId="3" fillId="0" borderId="17" xfId="1" applyNumberFormat="1" applyBorder="1" applyAlignment="1">
      <alignment horizontal="left" indent="1"/>
    </xf>
    <xf numFmtId="0" fontId="3" fillId="2" borderId="0" xfId="1" applyFill="1" applyAlignment="1">
      <alignment horizontal="center" vertical="center"/>
    </xf>
    <xf numFmtId="0" fontId="9" fillId="0" borderId="0" xfId="5" applyAlignment="1" applyProtection="1"/>
    <xf numFmtId="14" fontId="3" fillId="2" borderId="0" xfId="1" applyNumberFormat="1" applyFill="1" applyAlignment="1">
      <alignment horizontal="center" vertical="center"/>
    </xf>
    <xf numFmtId="0" fontId="3" fillId="2" borderId="0" xfId="1" applyFill="1" applyAlignment="1">
      <alignment horizontal="left"/>
    </xf>
    <xf numFmtId="0" fontId="3" fillId="2" borderId="0" xfId="1" quotePrefix="1" applyFill="1"/>
    <xf numFmtId="14" fontId="3" fillId="2" borderId="0" xfId="1" applyNumberFormat="1" applyFill="1" applyAlignment="1">
      <alignment horizontal="center"/>
    </xf>
    <xf numFmtId="0" fontId="4" fillId="2" borderId="18" xfId="4" applyFont="1" applyFill="1" applyBorder="1" applyAlignment="1">
      <alignment horizontal="center" vertical="center"/>
    </xf>
    <xf numFmtId="0" fontId="4" fillId="2" borderId="3" xfId="4" applyFont="1" applyFill="1" applyBorder="1" applyAlignment="1">
      <alignment horizontal="center" vertical="center"/>
    </xf>
    <xf numFmtId="0" fontId="4" fillId="2" borderId="2" xfId="4" applyFont="1" applyFill="1" applyBorder="1" applyAlignment="1">
      <alignment horizontal="center" vertical="center"/>
    </xf>
    <xf numFmtId="0" fontId="6" fillId="0" borderId="11" xfId="1" applyFont="1" applyBorder="1" applyAlignment="1">
      <alignment horizontal="center"/>
    </xf>
    <xf numFmtId="14" fontId="3" fillId="2" borderId="0" xfId="1" applyNumberFormat="1" applyFill="1"/>
    <xf numFmtId="0" fontId="0" fillId="0" borderId="0" xfId="0" applyAlignment="1">
      <alignment horizontal="center" vertical="center"/>
    </xf>
    <xf numFmtId="14" fontId="0" fillId="0" borderId="0" xfId="0" applyNumberFormat="1"/>
    <xf numFmtId="169" fontId="0" fillId="0" borderId="0" xfId="0" applyNumberFormat="1" applyAlignment="1">
      <alignment horizontal="center" vertical="center"/>
    </xf>
    <xf numFmtId="164" fontId="10" fillId="0" borderId="0" xfId="0" applyNumberFormat="1" applyFont="1" applyAlignment="1">
      <alignment horizontal="right" vertical="center"/>
    </xf>
    <xf numFmtId="0" fontId="11" fillId="0" borderId="0" xfId="0" applyFont="1" applyAlignment="1">
      <alignment horizontal="center" vertical="center"/>
    </xf>
    <xf numFmtId="168" fontId="1" fillId="0" borderId="0" xfId="0" applyNumberFormat="1" applyFont="1" applyAlignment="1">
      <alignment horizontal="center" vertical="center"/>
    </xf>
    <xf numFmtId="0" fontId="1" fillId="0" borderId="0" xfId="0" applyFont="1" applyAlignment="1">
      <alignment horizontal="center" vertical="center"/>
    </xf>
    <xf numFmtId="164" fontId="12" fillId="5" borderId="21" xfId="0" applyNumberFormat="1" applyFont="1" applyFill="1" applyBorder="1" applyAlignment="1">
      <alignment horizontal="right" vertical="center"/>
    </xf>
    <xf numFmtId="164" fontId="1" fillId="0" borderId="0" xfId="0" applyNumberFormat="1" applyFont="1" applyAlignment="1">
      <alignment horizontal="right" vertical="center"/>
    </xf>
    <xf numFmtId="170" fontId="18" fillId="0" borderId="0" xfId="0" applyNumberFormat="1" applyFont="1" applyAlignment="1">
      <alignment horizontal="left" vertical="center"/>
    </xf>
    <xf numFmtId="0" fontId="17" fillId="0" borderId="0" xfId="0" applyFont="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center" vertical="center" wrapText="1"/>
    </xf>
    <xf numFmtId="0" fontId="14" fillId="5" borderId="23" xfId="0" applyFont="1" applyFill="1" applyBorder="1" applyAlignment="1">
      <alignment horizontal="center" vertical="center"/>
    </xf>
    <xf numFmtId="0" fontId="14" fillId="5" borderId="22" xfId="0" applyFont="1" applyFill="1" applyBorder="1" applyAlignment="1">
      <alignment horizontal="center" vertical="center"/>
    </xf>
    <xf numFmtId="164" fontId="12" fillId="5" borderId="25" xfId="0" applyNumberFormat="1" applyFont="1" applyFill="1" applyBorder="1" applyAlignment="1">
      <alignment horizontal="right" vertical="center"/>
    </xf>
    <xf numFmtId="164" fontId="19" fillId="0" borderId="0" xfId="0" applyNumberFormat="1" applyFont="1" applyAlignment="1">
      <alignment horizontal="right" vertical="center"/>
    </xf>
    <xf numFmtId="164" fontId="20" fillId="0" borderId="0" xfId="0" applyNumberFormat="1" applyFont="1" applyAlignment="1">
      <alignment horizontal="right" vertical="center"/>
    </xf>
    <xf numFmtId="168" fontId="20" fillId="0" borderId="0" xfId="0" applyNumberFormat="1" applyFont="1" applyAlignment="1">
      <alignment horizontal="center" vertical="center"/>
    </xf>
    <xf numFmtId="0" fontId="14" fillId="5" borderId="24" xfId="0" applyFont="1" applyFill="1" applyBorder="1" applyAlignment="1">
      <alignment horizontal="center" vertical="center"/>
    </xf>
    <xf numFmtId="14" fontId="0" fillId="0" borderId="27" xfId="0" applyNumberFormat="1" applyBorder="1"/>
    <xf numFmtId="14" fontId="12" fillId="0" borderId="27" xfId="0" applyNumberFormat="1" applyFont="1" applyBorder="1"/>
    <xf numFmtId="0" fontId="22" fillId="0" borderId="0" xfId="0" applyFont="1" applyAlignment="1">
      <alignment horizontal="center" vertical="center"/>
    </xf>
    <xf numFmtId="169" fontId="22" fillId="0" borderId="0" xfId="0" applyNumberFormat="1" applyFont="1" applyAlignment="1">
      <alignment horizontal="center" vertical="center"/>
    </xf>
    <xf numFmtId="14" fontId="22" fillId="0" borderId="27" xfId="0" applyNumberFormat="1" applyFont="1" applyBorder="1"/>
    <xf numFmtId="164" fontId="24" fillId="5" borderId="25" xfId="0" applyNumberFormat="1" applyFont="1" applyFill="1" applyBorder="1" applyAlignment="1">
      <alignment horizontal="right" vertical="center"/>
    </xf>
    <xf numFmtId="0" fontId="25" fillId="5" borderId="24" xfId="0" applyFont="1" applyFill="1" applyBorder="1" applyAlignment="1">
      <alignment horizontal="center" vertical="center"/>
    </xf>
    <xf numFmtId="170" fontId="24" fillId="0" borderId="0" xfId="0" applyNumberFormat="1" applyFont="1" applyAlignment="1">
      <alignment horizontal="left" vertical="center"/>
    </xf>
    <xf numFmtId="164" fontId="24" fillId="5" borderId="21" xfId="0" applyNumberFormat="1" applyFont="1" applyFill="1" applyBorder="1" applyAlignment="1">
      <alignment horizontal="right" vertical="center"/>
    </xf>
    <xf numFmtId="0" fontId="25" fillId="5" borderId="23" xfId="0" applyFont="1" applyFill="1" applyBorder="1" applyAlignment="1">
      <alignment horizontal="center" vertical="center"/>
    </xf>
    <xf numFmtId="14" fontId="24" fillId="0" borderId="27" xfId="0" applyNumberFormat="1" applyFont="1" applyBorder="1"/>
    <xf numFmtId="0" fontId="22" fillId="0" borderId="27"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164" fontId="22" fillId="0" borderId="0" xfId="0" applyNumberFormat="1" applyFont="1" applyAlignment="1">
      <alignment horizontal="right" vertical="center"/>
    </xf>
    <xf numFmtId="164" fontId="28" fillId="0" borderId="0" xfId="0" applyNumberFormat="1" applyFont="1" applyAlignment="1">
      <alignment horizontal="right" vertical="center"/>
    </xf>
    <xf numFmtId="0" fontId="22" fillId="0" borderId="0" xfId="0" applyFont="1" applyAlignment="1">
      <alignment horizontal="left" vertical="center" indent="1"/>
    </xf>
    <xf numFmtId="0" fontId="22" fillId="0" borderId="0" xfId="0" applyFont="1" applyAlignment="1">
      <alignment horizontal="right" vertical="center"/>
    </xf>
    <xf numFmtId="0" fontId="22" fillId="0" borderId="0" xfId="0" applyFont="1"/>
    <xf numFmtId="164" fontId="12" fillId="6" borderId="21" xfId="0" applyNumberFormat="1" applyFont="1" applyFill="1" applyBorder="1" applyAlignment="1">
      <alignment horizontal="right" vertical="center"/>
    </xf>
    <xf numFmtId="0" fontId="14" fillId="6" borderId="24" xfId="0" applyFont="1" applyFill="1" applyBorder="1" applyAlignment="1">
      <alignment horizontal="center" vertical="center"/>
    </xf>
    <xf numFmtId="0" fontId="14" fillId="6" borderId="23" xfId="0" applyFont="1" applyFill="1" applyBorder="1" applyAlignment="1">
      <alignment horizontal="center" vertical="center"/>
    </xf>
    <xf numFmtId="164" fontId="12" fillId="6" borderId="25" xfId="0" applyNumberFormat="1" applyFont="1" applyFill="1" applyBorder="1" applyAlignment="1">
      <alignment horizontal="right" vertical="center"/>
    </xf>
    <xf numFmtId="0" fontId="14" fillId="6" borderId="26" xfId="0" applyFont="1" applyFill="1" applyBorder="1" applyAlignment="1">
      <alignment horizontal="center" vertical="center"/>
    </xf>
    <xf numFmtId="0" fontId="14" fillId="6" borderId="22" xfId="0" applyFont="1" applyFill="1" applyBorder="1" applyAlignment="1">
      <alignment horizontal="center" vertical="center"/>
    </xf>
    <xf numFmtId="0" fontId="30" fillId="5" borderId="23" xfId="0" applyFont="1" applyFill="1" applyBorder="1" applyAlignment="1">
      <alignment horizontal="center" vertical="center"/>
    </xf>
    <xf numFmtId="0" fontId="31" fillId="5" borderId="23" xfId="0" applyFont="1" applyFill="1" applyBorder="1" applyAlignment="1">
      <alignment horizontal="center" vertical="center"/>
    </xf>
    <xf numFmtId="0" fontId="30" fillId="7" borderId="23" xfId="0" applyFont="1" applyFill="1" applyBorder="1" applyAlignment="1">
      <alignment horizontal="center" vertical="center"/>
    </xf>
    <xf numFmtId="0" fontId="31" fillId="7" borderId="23" xfId="0" applyFont="1" applyFill="1" applyBorder="1" applyAlignment="1">
      <alignment horizontal="center" vertical="center"/>
    </xf>
    <xf numFmtId="0" fontId="32" fillId="5" borderId="23" xfId="0" applyFont="1" applyFill="1" applyBorder="1" applyAlignment="1">
      <alignment horizontal="center" vertical="center"/>
    </xf>
    <xf numFmtId="0" fontId="32" fillId="7" borderId="23" xfId="0" applyFont="1" applyFill="1" applyBorder="1" applyAlignment="1">
      <alignment horizontal="center" vertical="center"/>
    </xf>
    <xf numFmtId="0" fontId="30" fillId="7" borderId="24" xfId="0" applyFont="1" applyFill="1" applyBorder="1" applyAlignment="1">
      <alignment horizontal="center" vertical="center"/>
    </xf>
    <xf numFmtId="0" fontId="33" fillId="5" borderId="23" xfId="0" applyFont="1" applyFill="1" applyBorder="1" applyAlignment="1">
      <alignment horizontal="center" vertical="center"/>
    </xf>
    <xf numFmtId="0" fontId="34" fillId="5" borderId="23" xfId="0" applyFont="1" applyFill="1" applyBorder="1" applyAlignment="1">
      <alignment horizontal="center" vertical="center"/>
    </xf>
    <xf numFmtId="0" fontId="33" fillId="5" borderId="24" xfId="0" applyFont="1" applyFill="1" applyBorder="1" applyAlignment="1">
      <alignment horizontal="center" vertical="center"/>
    </xf>
    <xf numFmtId="0" fontId="21" fillId="0" borderId="0" xfId="0" applyFont="1" applyAlignment="1">
      <alignment horizontal="center" vertical="center"/>
    </xf>
    <xf numFmtId="164" fontId="13" fillId="4" borderId="25" xfId="0" applyNumberFormat="1" applyFont="1" applyFill="1" applyBorder="1" applyAlignment="1">
      <alignment horizontal="center" vertical="center"/>
    </xf>
    <xf numFmtId="164" fontId="13" fillId="4" borderId="24" xfId="0" applyNumberFormat="1" applyFont="1" applyFill="1" applyBorder="1" applyAlignment="1">
      <alignment horizontal="center" vertical="center"/>
    </xf>
    <xf numFmtId="164" fontId="13" fillId="4" borderId="26" xfId="0" applyNumberFormat="1" applyFont="1" applyFill="1" applyBorder="1" applyAlignment="1">
      <alignment horizontal="center" vertical="center"/>
    </xf>
    <xf numFmtId="164" fontId="23" fillId="4" borderId="25" xfId="0" applyNumberFormat="1" applyFont="1" applyFill="1" applyBorder="1" applyAlignment="1">
      <alignment horizontal="center" vertical="center"/>
    </xf>
    <xf numFmtId="164" fontId="23" fillId="4" borderId="24" xfId="0" applyNumberFormat="1" applyFont="1" applyFill="1" applyBorder="1" applyAlignment="1">
      <alignment horizontal="center" vertical="center"/>
    </xf>
    <xf numFmtId="164" fontId="23" fillId="4" borderId="26" xfId="0" applyNumberFormat="1" applyFont="1" applyFill="1" applyBorder="1" applyAlignment="1">
      <alignment horizontal="center" vertical="center"/>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9" xfId="1" applyFont="1" applyBorder="1" applyAlignment="1">
      <alignment horizontal="center" vertical="center" wrapText="1"/>
    </xf>
    <xf numFmtId="0" fontId="3" fillId="0" borderId="7" xfId="1" applyBorder="1" applyAlignment="1">
      <alignment horizontal="center"/>
    </xf>
    <xf numFmtId="0" fontId="3" fillId="0" borderId="20" xfId="1" applyBorder="1" applyAlignment="1">
      <alignment horizontal="center"/>
    </xf>
    <xf numFmtId="0" fontId="3" fillId="0" borderId="10" xfId="1" applyBorder="1" applyAlignment="1">
      <alignment horizontal="center"/>
    </xf>
    <xf numFmtId="0" fontId="3" fillId="2" borderId="0" xfId="1" applyFill="1" applyAlignment="1">
      <alignment horizontal="center"/>
    </xf>
  </cellXfs>
  <cellStyles count="7">
    <cellStyle name="Euro" xfId="3" xr:uid="{00000000-0005-0000-0000-000000000000}"/>
    <cellStyle name="Lien hypertexte" xfId="5" builtinId="8"/>
    <cellStyle name="Lien hypertexte 2" xfId="6" xr:uid="{2B811421-2F5C-4FBF-8C73-5E2C1C0CAAFC}"/>
    <cellStyle name="Milliers 2" xfId="2" xr:uid="{00000000-0005-0000-0000-000002000000}"/>
    <cellStyle name="Normal" xfId="0" builtinId="0"/>
    <cellStyle name="Normal 2" xfId="1" xr:uid="{00000000-0005-0000-0000-000004000000}"/>
    <cellStyle name="Normal_URSSAF" xfId="4" xr:uid="{00000000-0005-0000-0000-000005000000}"/>
  </cellStyles>
  <dxfs count="83">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theme="0"/>
        </patternFill>
      </fill>
    </dxf>
    <dxf>
      <fill>
        <patternFill>
          <bgColor rgb="FFFFC000"/>
        </patternFill>
      </fill>
      <border>
        <left/>
        <right/>
        <top style="thin">
          <color theme="0"/>
        </top>
        <bottom style="thin">
          <color theme="0"/>
        </bottom>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ont>
        <color theme="0"/>
      </font>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border>
    </dxf>
    <dxf>
      <font>
        <b/>
        <i val="0"/>
        <color theme="0"/>
      </font>
      <fill>
        <patternFill>
          <bgColor theme="0" tint="-0.24994659260841701"/>
        </patternFill>
      </fill>
      <border>
        <left/>
        <bottom style="thin">
          <color theme="0"/>
        </bottom>
      </border>
    </dxf>
    <dxf>
      <fill>
        <gradientFill>
          <stop position="0">
            <color theme="0"/>
          </stop>
          <stop position="0.5">
            <color rgb="FF66FF66"/>
          </stop>
          <stop position="1">
            <color theme="0"/>
          </stop>
        </gradientFill>
      </fill>
      <border>
        <left style="thin">
          <color theme="0"/>
        </left>
        <right style="thin">
          <color theme="0"/>
        </right>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vertical/>
        <horizontal/>
      </border>
    </dxf>
    <dxf>
      <font>
        <b/>
        <i val="0"/>
        <color theme="0"/>
      </font>
      <fill>
        <patternFill>
          <bgColor theme="0" tint="-0.24994659260841701"/>
        </patternFill>
      </fill>
      <border>
        <left/>
        <right/>
        <top style="thin">
          <color theme="0"/>
        </top>
        <bottom style="thin">
          <color theme="0"/>
        </bottom>
        <vertical/>
        <horizontal/>
      </border>
    </dxf>
    <dxf>
      <fill>
        <patternFill>
          <bgColor theme="0"/>
        </patternFill>
      </fill>
      <border>
        <left style="thin">
          <color theme="0"/>
        </left>
        <right style="thin">
          <color theme="0"/>
        </right>
        <top style="thin">
          <color theme="0"/>
        </top>
        <bottom style="thin">
          <color theme="0"/>
        </bottom>
        <vertical/>
        <horizontal/>
      </border>
    </dxf>
    <dxf>
      <fill>
        <patternFill>
          <bgColor rgb="FFFFC000"/>
        </patternFill>
      </fill>
      <border>
        <left/>
        <right/>
        <top style="thin">
          <color theme="0"/>
        </top>
        <bottom style="thin">
          <color theme="0"/>
        </bottom>
      </border>
    </dxf>
    <dxf>
      <font>
        <b/>
        <i val="0"/>
        <color theme="0"/>
      </font>
      <fill>
        <patternFill>
          <bgColor theme="0" tint="-0.24994659260841701"/>
        </patternFill>
      </fill>
      <border>
        <left/>
        <bottom style="thin">
          <color theme="0"/>
        </bottom>
      </border>
    </dxf>
    <dxf>
      <fill>
        <gradientFill>
          <stop position="0">
            <color theme="0"/>
          </stop>
          <stop position="0.5">
            <color rgb="FF66FF66"/>
          </stop>
          <stop position="1">
            <color theme="0"/>
          </stop>
        </gradientFill>
      </fill>
      <border>
        <left style="thin">
          <color theme="0"/>
        </left>
        <right style="thin">
          <color theme="0"/>
        </right>
      </border>
    </dxf>
  </dxfs>
  <tableStyles count="0" defaultTableStyle="TableStyleMedium2" defaultPivotStyle="PivotStyleLight16"/>
  <colors>
    <mruColors>
      <color rgb="FF8CE937"/>
      <color rgb="FF66FF66"/>
      <color rgb="FF039F33"/>
      <color rgb="FFA6A6A6"/>
      <color rgb="FF00FF00"/>
      <color rgb="FF000000"/>
      <color rgb="FFBFBFBF"/>
      <color rgb="FFC0E0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16" fmlaLink="$C$1" max="3000" min="2010" page="10" val="2024"/>
</file>

<file path=xl/ctrlProps/ctrlProp2.xml><?xml version="1.0" encoding="utf-8"?>
<formControlPr xmlns="http://schemas.microsoft.com/office/spreadsheetml/2009/9/main" objectType="Spin" dx="16" fmlaLink="Calendrier!$C$1" max="3000" min="2010" page="10" val="202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101600</xdr:colOff>
          <xdr:row>0</xdr:row>
          <xdr:rowOff>38100</xdr:rowOff>
        </xdr:from>
        <xdr:to>
          <xdr:col>1</xdr:col>
          <xdr:colOff>431800</xdr:colOff>
          <xdr:row>0</xdr:row>
          <xdr:rowOff>431800</xdr:rowOff>
        </xdr:to>
        <xdr:sp macro="" textlink="">
          <xdr:nvSpPr>
            <xdr:cNvPr id="6145" name="Spinner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101600</xdr:colOff>
          <xdr:row>0</xdr:row>
          <xdr:rowOff>38100</xdr:rowOff>
        </xdr:from>
        <xdr:to>
          <xdr:col>1</xdr:col>
          <xdr:colOff>431800</xdr:colOff>
          <xdr:row>0</xdr:row>
          <xdr:rowOff>431800</xdr:rowOff>
        </xdr:to>
        <xdr:sp macro="" textlink="">
          <xdr:nvSpPr>
            <xdr:cNvPr id="7169" name="Spinner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ducation.gouv.fr/pid25058/le-calendrier-scolaire.html?annee=108&amp;zone=0&amp;search_input=%A0D%E9partement%2C+Code+postal+ou+vil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B21CD-A1D9-4125-8E9A-BA08662351F3}">
  <sheetPr codeName="Feuil1">
    <pageSetUpPr fitToPage="1"/>
  </sheetPr>
  <dimension ref="A1:BD44"/>
  <sheetViews>
    <sheetView showGridLines="0" showRowColHeaders="0" tabSelected="1" topLeftCell="A2" zoomScaleNormal="100" workbookViewId="0">
      <selection activeCell="J8" sqref="J8"/>
    </sheetView>
  </sheetViews>
  <sheetFormatPr baseColWidth="10" defaultColWidth="0" defaultRowHeight="0" customHeight="1" zeroHeight="1"/>
  <cols>
    <col min="1" max="1" width="1.6640625" style="32" customWidth="1"/>
    <col min="2" max="2" width="7" style="32" customWidth="1"/>
    <col min="3" max="3" width="0.83203125" style="32" customWidth="1"/>
    <col min="4" max="4" width="7.5" style="40" customWidth="1"/>
    <col min="5" max="5" width="2.5" style="49" customWidth="1"/>
    <col min="6" max="6" width="6.5" style="32" customWidth="1"/>
    <col min="7" max="7" width="0.83203125" style="32" customWidth="1"/>
    <col min="8" max="8" width="7.5" style="40" customWidth="1"/>
    <col min="9" max="9" width="2.5" style="40" customWidth="1"/>
    <col min="10" max="10" width="6.5" style="32" customWidth="1"/>
    <col min="11" max="11" width="0.83203125" style="32" customWidth="1"/>
    <col min="12" max="12" width="7.5" style="40" customWidth="1"/>
    <col min="13" max="13" width="2.5" style="40" customWidth="1"/>
    <col min="14" max="14" width="6.5" style="32" customWidth="1"/>
    <col min="15" max="15" width="0.83203125" style="32" customWidth="1"/>
    <col min="16" max="16" width="7.5" style="40" customWidth="1"/>
    <col min="17" max="17" width="2.5" style="40" customWidth="1"/>
    <col min="18" max="18" width="6.5" style="32" customWidth="1"/>
    <col min="19" max="19" width="0.83203125" style="32" customWidth="1"/>
    <col min="20" max="20" width="7.5" style="40" customWidth="1"/>
    <col min="21" max="21" width="2.5" style="40" customWidth="1"/>
    <col min="22" max="22" width="6.5" style="32" customWidth="1"/>
    <col min="23" max="23" width="0.83203125" style="32" customWidth="1"/>
    <col min="24" max="24" width="7.5" style="40" customWidth="1"/>
    <col min="25" max="25" width="2.5" style="40" customWidth="1"/>
    <col min="26" max="26" width="6.5" style="32" customWidth="1"/>
    <col min="27" max="27" width="0.83203125" style="32" customWidth="1"/>
    <col min="28" max="28" width="7.5" style="40" customWidth="1"/>
    <col min="29" max="29" width="2.5" style="40" customWidth="1"/>
    <col min="30" max="30" width="6.5" style="32" customWidth="1"/>
    <col min="31" max="31" width="0.83203125" style="32" customWidth="1"/>
    <col min="32" max="32" width="7.5" style="40" customWidth="1"/>
    <col min="33" max="33" width="2.5" style="40" customWidth="1"/>
    <col min="34" max="34" width="6.5" style="32" customWidth="1"/>
    <col min="35" max="35" width="0.83203125" style="32" customWidth="1"/>
    <col min="36" max="36" width="7.5" style="40" customWidth="1"/>
    <col min="37" max="37" width="2.5" style="40" customWidth="1"/>
    <col min="38" max="38" width="6.5" style="32" customWidth="1"/>
    <col min="39" max="39" width="0.83203125" style="32" customWidth="1"/>
    <col min="40" max="40" width="7.5" style="40" customWidth="1"/>
    <col min="41" max="41" width="2.5" style="40" customWidth="1"/>
    <col min="42" max="42" width="6.5" style="32" customWidth="1"/>
    <col min="43" max="43" width="0.83203125" style="32" customWidth="1"/>
    <col min="44" max="44" width="7.5" style="40" customWidth="1"/>
    <col min="45" max="45" width="2.5" style="40" customWidth="1"/>
    <col min="46" max="46" width="6.5" style="32" customWidth="1"/>
    <col min="47" max="47" width="0.83203125" style="32" customWidth="1"/>
    <col min="48" max="48" width="7.5" style="40" customWidth="1"/>
    <col min="49" max="49" width="2.5" style="40" customWidth="1"/>
    <col min="50" max="50" width="6.5" style="32" customWidth="1"/>
    <col min="51" max="51" width="0.83203125" customWidth="1"/>
    <col min="52" max="52" width="7.5" customWidth="1"/>
    <col min="53" max="53" width="2.5" customWidth="1"/>
    <col min="54" max="54" width="6.5" customWidth="1"/>
    <col min="55" max="55" width="1.5" style="32" customWidth="1"/>
    <col min="56" max="60" width="6.83203125" style="32" hidden="1" customWidth="1"/>
    <col min="61" max="16384" width="6.83203125" style="32" hidden="1"/>
  </cols>
  <sheetData>
    <row r="1" spans="2:56" ht="36" customHeight="1">
      <c r="C1" s="87">
        <v>2024</v>
      </c>
      <c r="D1" s="87"/>
      <c r="E1" s="87"/>
      <c r="F1" s="87"/>
      <c r="G1" s="87" t="str">
        <f>IF(MONTH(1&amp;G2)=1,An+1,"")</f>
        <v/>
      </c>
      <c r="H1" s="87"/>
      <c r="I1" s="87"/>
      <c r="J1" s="87"/>
      <c r="K1" s="87" t="str">
        <f>IF(MONTH(1&amp;K2)=1,An+1,"")</f>
        <v/>
      </c>
      <c r="L1" s="87"/>
      <c r="M1" s="87"/>
      <c r="N1" s="87"/>
      <c r="O1" s="87" t="str">
        <f>IF(MONTH(1&amp;O2)=1,An+1,"")</f>
        <v/>
      </c>
      <c r="P1" s="87"/>
      <c r="Q1" s="87"/>
      <c r="R1" s="87"/>
      <c r="S1" s="87" t="str">
        <f>IF(MONTH(1&amp;S2)=1,An+1,"")</f>
        <v/>
      </c>
      <c r="T1" s="87"/>
      <c r="U1" s="87"/>
      <c r="V1" s="87"/>
      <c r="W1" s="87">
        <f>IF(MONTH(1&amp;W2)=1,An+1,"")</f>
        <v>2025</v>
      </c>
      <c r="X1" s="87"/>
      <c r="Y1" s="87"/>
      <c r="Z1" s="87"/>
      <c r="AA1" s="87" t="str">
        <f>IF(MONTH(1&amp;AA2)=1,An+1,"")</f>
        <v/>
      </c>
      <c r="AB1" s="87"/>
      <c r="AC1" s="87"/>
      <c r="AD1" s="87"/>
      <c r="AE1" s="87" t="str">
        <f>IF(MONTH(1&amp;AE2)=1,An+1,"")</f>
        <v/>
      </c>
      <c r="AF1" s="87"/>
      <c r="AG1" s="87"/>
      <c r="AH1" s="87"/>
      <c r="AI1" s="87" t="str">
        <f>IF(MONTH(1&amp;AI2)=1,An+1,"")</f>
        <v/>
      </c>
      <c r="AJ1" s="87"/>
      <c r="AK1" s="87"/>
      <c r="AL1" s="87"/>
      <c r="AM1" s="87" t="str">
        <f>IF(MONTH(1&amp;AM2)=1,An+1,"")</f>
        <v/>
      </c>
      <c r="AN1" s="87"/>
      <c r="AO1" s="87"/>
      <c r="AP1" s="87"/>
      <c r="AQ1" s="87" t="str">
        <f>IF(MONTH(1&amp;AQ2)=1,An+1,"")</f>
        <v/>
      </c>
      <c r="AR1" s="87"/>
      <c r="AS1" s="87"/>
      <c r="AT1" s="87"/>
      <c r="AU1" s="87" t="str">
        <f>IF(MONTH(1&amp;AU2)=1,An+1,"")</f>
        <v/>
      </c>
      <c r="AV1" s="87"/>
      <c r="AW1" s="87"/>
      <c r="AX1" s="87"/>
      <c r="AY1" s="87" t="str">
        <f>IF(MONTH(1&amp;AY2)=1,An+1,"")</f>
        <v/>
      </c>
      <c r="AZ1" s="87"/>
      <c r="BA1" s="87"/>
      <c r="BB1" s="87"/>
    </row>
    <row r="2" spans="2:56" ht="40.5" customHeight="1">
      <c r="B2" s="34"/>
      <c r="C2" s="89" t="s">
        <v>7</v>
      </c>
      <c r="D2" s="89"/>
      <c r="E2" s="89"/>
      <c r="F2" s="90"/>
      <c r="G2" s="88" t="str">
        <f>CHOOSE(IF(MONTH(1&amp;C2)=12,1,MONTH(1&amp;C2)+1),"Janvier","Février","Mars","Avril","Mai","Juin","Juillet","Août","Septembre","Octobre","Novembre","Décembre")</f>
        <v>Septembre</v>
      </c>
      <c r="H2" s="89"/>
      <c r="I2" s="89"/>
      <c r="J2" s="90"/>
      <c r="K2" s="88" t="str">
        <f>CHOOSE(IF(MONTH(1&amp;G2)=12,1,MONTH(1&amp;G2)+1),"Janvier","Février","Mars","Avril","Mai","Juin","Juillet","Août","Septembre","Octobre","Novembre","Décembre")</f>
        <v>Octobre</v>
      </c>
      <c r="L2" s="89"/>
      <c r="M2" s="89"/>
      <c r="N2" s="89"/>
      <c r="O2" s="88" t="str">
        <f>CHOOSE(IF(MONTH(1&amp;K2)=12,1,MONTH(1&amp;K2)+1),"Janvier","Février","Mars","Avril","Mai","Juin","Juillet","Août","Septembre","Octobre","Novembre","Décembre")</f>
        <v>Novembre</v>
      </c>
      <c r="P2" s="89"/>
      <c r="Q2" s="89"/>
      <c r="R2" s="89"/>
      <c r="S2" s="88" t="str">
        <f>CHOOSE(IF(MONTH(1&amp;O2)=12,1,MONTH(1&amp;O2)+1),"Janvier","Février","Mars","Avril","Mai","Juin","Juillet","Août","Septembre","Octobre","Novembre","Décembre")</f>
        <v>Décembre</v>
      </c>
      <c r="T2" s="89"/>
      <c r="U2" s="89"/>
      <c r="V2" s="89"/>
      <c r="W2" s="88" t="str">
        <f>CHOOSE(IF(MONTH(1&amp;S2)=12,1,MONTH(1&amp;S2)+1),"Janvier","Février","Mars","Avril","Mai","Juin","Juillet","Août","Septembre","Octobre","Novembre","Décembre")</f>
        <v>Janvier</v>
      </c>
      <c r="X2" s="89"/>
      <c r="Y2" s="89"/>
      <c r="Z2" s="89"/>
      <c r="AA2" s="88" t="str">
        <f>CHOOSE(IF(MONTH(1&amp;W2)=12,1,MONTH(1&amp;W2)+1),"Janvier","Février","Mars","Avril","Mai","Juin","Juillet","Août","Septembre","Octobre","Novembre","Décembre")</f>
        <v>Février</v>
      </c>
      <c r="AB2" s="89"/>
      <c r="AC2" s="89"/>
      <c r="AD2" s="89"/>
      <c r="AE2" s="88" t="str">
        <f>CHOOSE(IF(MONTH(1&amp;AA2)=12,1,MONTH(1&amp;AA2)+1),"Janvier","Février","Mars","Avril","Mai","Juin","Juillet","Août","Septembre","Octobre","Novembre","Décembre")</f>
        <v>Mars</v>
      </c>
      <c r="AF2" s="89"/>
      <c r="AG2" s="89"/>
      <c r="AH2" s="89"/>
      <c r="AI2" s="88" t="str">
        <f>CHOOSE(IF(MONTH(1&amp;AE2)=12,1,MONTH(1&amp;AE2)+1),"Janvier","Février","Mars","Avril","Mai","Juin","Juillet","Août","Septembre","Octobre","Novembre","Décembre")</f>
        <v>Avril</v>
      </c>
      <c r="AJ2" s="89"/>
      <c r="AK2" s="89"/>
      <c r="AL2" s="89"/>
      <c r="AM2" s="88" t="str">
        <f>CHOOSE(IF(MONTH(1&amp;AI2)=12,1,MONTH(1&amp;AI2)+1),"Janvier","Février","Mars","Avril","Mai","Juin","Juillet","Août","Septembre","Octobre","Novembre","Décembre")</f>
        <v>Mai</v>
      </c>
      <c r="AN2" s="89"/>
      <c r="AO2" s="89"/>
      <c r="AP2" s="89"/>
      <c r="AQ2" s="88" t="str">
        <f>CHOOSE(IF(MONTH(1&amp;AM2)=12,1,MONTH(1&amp;AM2)+1),"Janvier","Février","Mars","Avril","Mai","Juin","Juillet","Août","Septembre","Octobre","Novembre","Décembre")</f>
        <v>Juin</v>
      </c>
      <c r="AR2" s="89"/>
      <c r="AS2" s="89"/>
      <c r="AT2" s="89"/>
      <c r="AU2" s="88" t="str">
        <f>CHOOSE(IF(MONTH(1&amp;AQ2)=12,1,MONTH(1&amp;AQ2)+1),"Janvier","Février","Mars","Avril","Mai","Juin","Juillet","Août","Septembre","Octobre","Novembre","Décembre")</f>
        <v>Juillet</v>
      </c>
      <c r="AV2" s="89"/>
      <c r="AW2" s="89"/>
      <c r="AX2" s="89"/>
      <c r="AY2" s="88" t="str">
        <f>CHOOSE(IF(MONTH(1&amp;AU2)=12,1,MONTH(1&amp;AU2)+1),"Janvier","Février","Mars","Avril","Mai","Juin","Juillet","Août","Septembre","Octobre","Novembre","Décembre")</f>
        <v>Août</v>
      </c>
      <c r="AZ2" s="89"/>
      <c r="BA2" s="89"/>
      <c r="BB2" s="90"/>
    </row>
    <row r="3" spans="2:56" ht="20" customHeight="1">
      <c r="B3" s="34"/>
      <c r="C3" s="52"/>
      <c r="D3" s="74">
        <f>DATE(An,MONTH(1&amp;C$2),1)</f>
        <v>45505</v>
      </c>
      <c r="E3" s="72" t="str">
        <f>IF(WEEKDAY(D3,2)=3, _xlfn.ISOWEEKNUM(D3),"")</f>
        <v/>
      </c>
      <c r="F3" s="72"/>
      <c r="G3" s="53"/>
      <c r="H3" s="47">
        <f>DATE(IF(MONTH(1&amp;G$2)=1,An+1,An),MONTH(1&amp;G$2),1)</f>
        <v>45536</v>
      </c>
      <c r="I3" s="51" t="str">
        <f>IF(WEEKDAY(H3,2)=3, _xlfn.ISOWEEKNUM(H3),"")</f>
        <v/>
      </c>
      <c r="J3" s="51"/>
      <c r="K3" s="53"/>
      <c r="L3" s="47">
        <f>DATE(IF(MONTH(1&amp;G$2)&lt;MONTH(1&amp;K$2),YEAR(H3),An+1),MONTH(1&amp;K$2),1)</f>
        <v>45566</v>
      </c>
      <c r="M3" s="51" t="str">
        <f>IF(WEEKDAY(L3,2)=3, _xlfn.ISOWEEKNUM(L3),"")</f>
        <v/>
      </c>
      <c r="N3" s="83" t="s">
        <v>38</v>
      </c>
      <c r="O3" s="53"/>
      <c r="P3" s="47">
        <f>DATE(IF(MONTH(1&amp;K$2)&lt;MONTH(1&amp;O$2),YEAR(L3),An+1),MONTH(1&amp;O$2),1)</f>
        <v>45597</v>
      </c>
      <c r="Q3" s="51" t="str">
        <f>IF(WEEKDAY(P3,2)=3, _xlfn.ISOWEEKNUM(P3),"")</f>
        <v/>
      </c>
      <c r="R3" s="51"/>
      <c r="S3" s="53"/>
      <c r="T3" s="47">
        <f>DATE(IF(MONTH(1&amp;O$2)&lt;MONTH(1&amp;S$2),YEAR(P3),An+1),MONTH(1&amp;S$2),1)</f>
        <v>45627</v>
      </c>
      <c r="U3" s="51" t="str">
        <f>IF(WEEKDAY(T3,2)=3, _xlfn.ISOWEEKNUM(T3),"")</f>
        <v/>
      </c>
      <c r="V3" s="51"/>
      <c r="W3" s="53"/>
      <c r="X3" s="47">
        <f>DATE(IF(MONTH(1&amp;S$2)&lt;MONTH(1&amp;W$2),YEAR(T3),An+1),MONTH(1&amp;W$2),1)</f>
        <v>45658</v>
      </c>
      <c r="Y3" s="51"/>
      <c r="Z3" s="51"/>
      <c r="AA3" s="53"/>
      <c r="AB3" s="47">
        <f>DATE(IF(MONTH(1&amp;W$2)&lt;MONTH(1&amp;AA$2),YEAR(X3),An+1),MONTH(1&amp;AA$2),1)</f>
        <v>45689</v>
      </c>
      <c r="AC3" s="51" t="str">
        <f>IF(WEEKDAY(AB3,2)=3, _xlfn.ISOWEEKNUM(AB3),"")</f>
        <v/>
      </c>
      <c r="AD3" s="51"/>
      <c r="AE3" s="53"/>
      <c r="AF3" s="47">
        <f>DATE(IF(MONTH(1&amp;AA$2)&lt;MONTH(1&amp;AE$2),YEAR(AB3),An+1),MONTH(1&amp;AE$2),1)</f>
        <v>45717</v>
      </c>
      <c r="AG3" s="51" t="str">
        <f>IF(WEEKDAY(AF3,2)=3, _xlfn.ISOWEEKNUM(AF3),"")</f>
        <v/>
      </c>
      <c r="AH3" s="51"/>
      <c r="AI3" s="53"/>
      <c r="AJ3" s="47">
        <f>DATE(IF(MONTH(1&amp;AE$2)&lt;MONTH(1&amp;AI$2),YEAR(AF3),An+1),MONTH(1&amp;AI$2),1)</f>
        <v>45748</v>
      </c>
      <c r="AK3" s="51" t="str">
        <f>IF(WEEKDAY(AJ3,2)=3, _xlfn.ISOWEEKNUM(AJ3),"")</f>
        <v/>
      </c>
      <c r="AL3" s="45"/>
      <c r="AM3" s="53"/>
      <c r="AN3" s="74">
        <f>DATE(IF(MONTH(1&amp;AI$2)&lt;MONTH(1&amp;AM$2),YEAR(AJ3),An+1),MONTH(1&amp;AM$2),1)</f>
        <v>45778</v>
      </c>
      <c r="AO3" s="72" t="str">
        <f>IF(WEEKDAY(AN3,2)=3, _xlfn.ISOWEEKNUM(AN3),"")</f>
        <v/>
      </c>
      <c r="AP3" s="72"/>
      <c r="AQ3" s="53"/>
      <c r="AR3" s="47">
        <f>DATE(IF(MONTH(1&amp;AM$2)&lt;MONTH(1&amp;AQ$2),YEAR(AN3),An+1),MONTH(1&amp;AQ$2),1)</f>
        <v>45809</v>
      </c>
      <c r="AS3" s="51" t="str">
        <f>IF(WEEKDAY(AR3,2)=3, _xlfn.ISOWEEKNUM(AR3),"")</f>
        <v/>
      </c>
      <c r="AT3" s="51"/>
      <c r="AU3" s="53"/>
      <c r="AV3" s="47">
        <f>DATE(IF(MONTH(1&amp;AQ$2)&lt;MONTH(1&amp;AU$2),YEAR(AR3),An+1),MONTH(1&amp;AU$2),1)</f>
        <v>45839</v>
      </c>
      <c r="AW3" s="51" t="str">
        <f>IF(WEEKDAY(AV3,2)=3, _xlfn.ISOWEEKNUM(AV3),"")</f>
        <v/>
      </c>
      <c r="AX3" s="86" t="s">
        <v>64</v>
      </c>
      <c r="AY3" s="53"/>
      <c r="AZ3" s="74">
        <f>DATE(IF(MONTH(1&amp;AU$2)&lt;MONTH(1&amp;AY$2),YEAR(AV3),YEAR(AV3)+1),MONTH(1&amp;AY$2),1)</f>
        <v>45870</v>
      </c>
      <c r="BA3" s="72" t="str">
        <f>IF(WEEKDAY(AZ3,2)=3, _xlfn.ISOWEEKNUM(AZ3),"")</f>
        <v/>
      </c>
      <c r="BB3" s="75"/>
      <c r="BD3" s="41"/>
    </row>
    <row r="4" spans="2:56" ht="20" customHeight="1">
      <c r="B4" s="34"/>
      <c r="C4" s="52"/>
      <c r="D4" s="71">
        <f>D3+1</f>
        <v>45506</v>
      </c>
      <c r="E4" s="72" t="str">
        <f t="shared" ref="E4:E29" si="0">IF(WEEKDAY(D4,2)=3, _xlfn.ISOWEEKNUM(D4),"")</f>
        <v/>
      </c>
      <c r="F4" s="73"/>
      <c r="G4" s="53"/>
      <c r="H4" s="39">
        <f>H3+1</f>
        <v>45537</v>
      </c>
      <c r="I4" s="51" t="str">
        <f t="shared" ref="I4:I30" si="1">IF(WEEKDAY(H4,2)=3, _xlfn.ISOWEEKNUM(H4),"")</f>
        <v/>
      </c>
      <c r="J4" s="45"/>
      <c r="K4" s="53"/>
      <c r="L4" s="39">
        <f>L3+1</f>
        <v>45567</v>
      </c>
      <c r="M4" s="51"/>
      <c r="N4" s="81" t="s">
        <v>39</v>
      </c>
      <c r="O4" s="53"/>
      <c r="P4" s="39">
        <f>P3+1</f>
        <v>45598</v>
      </c>
      <c r="Q4" s="51" t="str">
        <f t="shared" ref="Q4:Q30" si="2">IF(WEEKDAY(P4,2)=3, _xlfn.ISOWEEKNUM(P4),"")</f>
        <v/>
      </c>
      <c r="R4" s="45"/>
      <c r="S4" s="53"/>
      <c r="T4" s="39">
        <f>T3+1</f>
        <v>45628</v>
      </c>
      <c r="U4" s="51" t="str">
        <f t="shared" ref="U4:U30" si="3">IF(WEEKDAY(T4,2)=3, _xlfn.ISOWEEKNUM(T4),"")</f>
        <v/>
      </c>
      <c r="V4" s="84" t="s">
        <v>47</v>
      </c>
      <c r="W4" s="53"/>
      <c r="X4" s="71">
        <f>X3+1</f>
        <v>45659</v>
      </c>
      <c r="Y4" s="72" t="str">
        <f t="shared" ref="Y4:Y30" si="4">IF(WEEKDAY(X4,2)=3, _xlfn.ISOWEEKNUM(X4),"")</f>
        <v/>
      </c>
      <c r="Z4" s="73"/>
      <c r="AA4" s="53"/>
      <c r="AB4" s="39">
        <f>AB3+1</f>
        <v>45690</v>
      </c>
      <c r="AC4" s="51" t="str">
        <f t="shared" ref="AC4:AC30" si="5">IF(WEEKDAY(AB4,2)=3, _xlfn.ISOWEEKNUM(AB4),"")</f>
        <v/>
      </c>
      <c r="AD4" s="45"/>
      <c r="AE4" s="53"/>
      <c r="AF4" s="39">
        <f>AF3+1</f>
        <v>45718</v>
      </c>
      <c r="AG4" s="51" t="str">
        <f t="shared" ref="AG4:AG30" si="6">IF(WEEKDAY(AF4,2)=3, _xlfn.ISOWEEKNUM(AF4),"")</f>
        <v/>
      </c>
      <c r="AH4" s="45"/>
      <c r="AI4" s="53"/>
      <c r="AJ4" s="39">
        <f>AJ3+1</f>
        <v>45749</v>
      </c>
      <c r="AK4" s="51"/>
      <c r="AL4" s="45"/>
      <c r="AM4" s="53"/>
      <c r="AN4" s="71">
        <f>AN3+1</f>
        <v>45779</v>
      </c>
      <c r="AO4" s="72" t="str">
        <f t="shared" ref="AO4:AO29" si="7">IF(WEEKDAY(AN4,2)=3, _xlfn.ISOWEEKNUM(AN4),"")</f>
        <v/>
      </c>
      <c r="AP4" s="73"/>
      <c r="AQ4" s="53"/>
      <c r="AR4" s="39">
        <f>AR3+1</f>
        <v>45810</v>
      </c>
      <c r="AS4" s="51" t="str">
        <f t="shared" ref="AS4:AS30" si="8">IF(WEEKDAY(AR4,2)=3, _xlfn.ISOWEEKNUM(AR4),"")</f>
        <v/>
      </c>
      <c r="AT4" s="45"/>
      <c r="AU4" s="53"/>
      <c r="AV4" s="39">
        <f>AV3+1</f>
        <v>45840</v>
      </c>
      <c r="AW4" s="51">
        <f t="shared" ref="AW4:AW30" si="9">IF(WEEKDAY(AV4,2)=3, _xlfn.ISOWEEKNUM(AV4),"")</f>
        <v>27</v>
      </c>
      <c r="AX4" s="45"/>
      <c r="AY4" s="53"/>
      <c r="AZ4" s="39">
        <f>AZ3+1</f>
        <v>45871</v>
      </c>
      <c r="BA4" s="51" t="str">
        <f t="shared" ref="BA4:BA30" si="10">IF(WEEKDAY(AZ4,2)=3, _xlfn.ISOWEEKNUM(AZ4),"")</f>
        <v/>
      </c>
      <c r="BB4" s="46"/>
      <c r="BD4" s="41"/>
    </row>
    <row r="5" spans="2:56" ht="20" customHeight="1">
      <c r="B5" s="34"/>
      <c r="C5" s="52"/>
      <c r="D5" s="39">
        <f t="shared" ref="D5:D30" si="11">D4+1</f>
        <v>45507</v>
      </c>
      <c r="E5" s="51" t="str">
        <f t="shared" si="0"/>
        <v/>
      </c>
      <c r="F5" s="45"/>
      <c r="G5" s="53"/>
      <c r="H5" s="39">
        <f t="shared" ref="H5:H30" si="12">H4+1</f>
        <v>45538</v>
      </c>
      <c r="I5" s="51" t="str">
        <f t="shared" si="1"/>
        <v/>
      </c>
      <c r="J5" s="45"/>
      <c r="K5" s="53"/>
      <c r="L5" s="39">
        <f t="shared" ref="L5:L30" si="13">L4+1</f>
        <v>45568</v>
      </c>
      <c r="M5" s="51" t="str">
        <f t="shared" ref="M5:M30" si="14">IF(WEEKDAY(L5,2)=3, _xlfn.ISOWEEKNUM(L5),"")</f>
        <v/>
      </c>
      <c r="N5" s="45"/>
      <c r="O5" s="53"/>
      <c r="P5" s="39">
        <f t="shared" ref="P5:P30" si="15">P4+1</f>
        <v>45599</v>
      </c>
      <c r="Q5" s="51" t="str">
        <f t="shared" si="2"/>
        <v/>
      </c>
      <c r="R5" s="45"/>
      <c r="S5" s="53"/>
      <c r="T5" s="39">
        <f t="shared" ref="T5:T30" si="16">T4+1</f>
        <v>45629</v>
      </c>
      <c r="U5" s="51" t="str">
        <f t="shared" si="3"/>
        <v/>
      </c>
      <c r="V5" s="84" t="s">
        <v>47</v>
      </c>
      <c r="W5" s="53"/>
      <c r="X5" s="71">
        <f t="shared" ref="X5:X30" si="17">X4+1</f>
        <v>45660</v>
      </c>
      <c r="Y5" s="72" t="str">
        <f t="shared" si="4"/>
        <v/>
      </c>
      <c r="Z5" s="73"/>
      <c r="AA5" s="53"/>
      <c r="AB5" s="39">
        <f t="shared" ref="AB5:AB30" si="18">AB4+1</f>
        <v>45691</v>
      </c>
      <c r="AC5" s="51" t="str">
        <f t="shared" si="5"/>
        <v/>
      </c>
      <c r="AD5" s="45"/>
      <c r="AE5" s="53"/>
      <c r="AF5" s="71">
        <f t="shared" ref="AF5:AF30" si="19">AF4+1</f>
        <v>45719</v>
      </c>
      <c r="AG5" s="72" t="str">
        <f t="shared" si="6"/>
        <v/>
      </c>
      <c r="AH5" s="73"/>
      <c r="AI5" s="53"/>
      <c r="AJ5" s="39">
        <f t="shared" ref="AJ5:AJ30" si="20">AJ4+1</f>
        <v>45750</v>
      </c>
      <c r="AK5" s="51" t="str">
        <f t="shared" ref="AK5:AK30" si="21">IF(WEEKDAY(AJ5,2)=3, _xlfn.ISOWEEKNUM(AJ5),"")</f>
        <v/>
      </c>
      <c r="AL5" s="45"/>
      <c r="AM5" s="53"/>
      <c r="AN5" s="39">
        <f t="shared" ref="AN5:AN30" si="22">AN4+1</f>
        <v>45780</v>
      </c>
      <c r="AO5" s="51" t="str">
        <f t="shared" si="7"/>
        <v/>
      </c>
      <c r="AP5" s="45"/>
      <c r="AQ5" s="53"/>
      <c r="AR5" s="39">
        <f t="shared" ref="AR5:AR30" si="23">AR4+1</f>
        <v>45811</v>
      </c>
      <c r="AS5" s="51" t="str">
        <f t="shared" si="8"/>
        <v/>
      </c>
      <c r="AT5" s="45"/>
      <c r="AU5" s="53"/>
      <c r="AV5" s="39">
        <f t="shared" ref="AV5:AV30" si="24">AV4+1</f>
        <v>45841</v>
      </c>
      <c r="AW5" s="51" t="str">
        <f t="shared" si="9"/>
        <v/>
      </c>
      <c r="AX5" s="81" t="s">
        <v>65</v>
      </c>
      <c r="AY5" s="53"/>
      <c r="AZ5" s="39">
        <f t="shared" ref="AZ5:AZ30" si="25">AZ4+1</f>
        <v>45872</v>
      </c>
      <c r="BA5" s="51" t="str">
        <f t="shared" si="10"/>
        <v/>
      </c>
      <c r="BB5" s="46"/>
      <c r="BD5" s="41"/>
    </row>
    <row r="6" spans="2:56" ht="20" customHeight="1">
      <c r="C6" s="52"/>
      <c r="D6" s="39">
        <f t="shared" si="11"/>
        <v>45508</v>
      </c>
      <c r="E6" s="51" t="str">
        <f t="shared" si="0"/>
        <v/>
      </c>
      <c r="F6" s="45"/>
      <c r="G6" s="53"/>
      <c r="H6" s="39">
        <f t="shared" si="12"/>
        <v>45539</v>
      </c>
      <c r="I6" s="51"/>
      <c r="J6" s="80" t="s">
        <v>33</v>
      </c>
      <c r="K6" s="53"/>
      <c r="L6" s="39">
        <f t="shared" si="13"/>
        <v>45569</v>
      </c>
      <c r="M6" s="51" t="str">
        <f t="shared" si="14"/>
        <v/>
      </c>
      <c r="N6" s="81" t="s">
        <v>40</v>
      </c>
      <c r="O6" s="53"/>
      <c r="P6" s="39">
        <f t="shared" si="15"/>
        <v>45600</v>
      </c>
      <c r="Q6" s="51" t="str">
        <f t="shared" si="2"/>
        <v/>
      </c>
      <c r="R6" s="45"/>
      <c r="S6" s="53"/>
      <c r="T6" s="39">
        <f t="shared" si="16"/>
        <v>45630</v>
      </c>
      <c r="U6" s="51"/>
      <c r="V6" s="84" t="s">
        <v>47</v>
      </c>
      <c r="W6" s="53"/>
      <c r="X6" s="39">
        <f t="shared" si="17"/>
        <v>45661</v>
      </c>
      <c r="Y6" s="51" t="str">
        <f t="shared" si="4"/>
        <v/>
      </c>
      <c r="Z6" s="45"/>
      <c r="AA6" s="53"/>
      <c r="AB6" s="39">
        <f t="shared" si="18"/>
        <v>45692</v>
      </c>
      <c r="AC6" s="51" t="str">
        <f t="shared" si="5"/>
        <v/>
      </c>
      <c r="AD6" s="45"/>
      <c r="AE6" s="53"/>
      <c r="AF6" s="71">
        <f t="shared" si="19"/>
        <v>45720</v>
      </c>
      <c r="AG6" s="72" t="str">
        <f t="shared" si="6"/>
        <v/>
      </c>
      <c r="AH6" s="73"/>
      <c r="AI6" s="53"/>
      <c r="AJ6" s="39">
        <f t="shared" si="20"/>
        <v>45751</v>
      </c>
      <c r="AK6" s="51" t="str">
        <f t="shared" si="21"/>
        <v/>
      </c>
      <c r="AL6" s="45"/>
      <c r="AM6" s="53"/>
      <c r="AN6" s="39">
        <f t="shared" si="22"/>
        <v>45781</v>
      </c>
      <c r="AO6" s="51" t="str">
        <f t="shared" si="7"/>
        <v/>
      </c>
      <c r="AP6" s="45"/>
      <c r="AQ6" s="53"/>
      <c r="AR6" s="39">
        <f t="shared" si="23"/>
        <v>45812</v>
      </c>
      <c r="AS6" s="51"/>
      <c r="AT6" s="45"/>
      <c r="AU6" s="53"/>
      <c r="AV6" s="39">
        <f t="shared" si="24"/>
        <v>45842</v>
      </c>
      <c r="AW6" s="51" t="str">
        <f t="shared" si="9"/>
        <v/>
      </c>
      <c r="AX6" s="45"/>
      <c r="AY6" s="53"/>
      <c r="AZ6" s="71">
        <f t="shared" si="25"/>
        <v>45873</v>
      </c>
      <c r="BA6" s="72" t="str">
        <f t="shared" si="10"/>
        <v/>
      </c>
      <c r="BB6" s="76"/>
      <c r="BD6" s="41"/>
    </row>
    <row r="7" spans="2:56" ht="20" customHeight="1">
      <c r="C7" s="52"/>
      <c r="D7" s="71">
        <f t="shared" si="11"/>
        <v>45509</v>
      </c>
      <c r="E7" s="72" t="str">
        <f t="shared" si="0"/>
        <v/>
      </c>
      <c r="F7" s="73"/>
      <c r="G7" s="53"/>
      <c r="H7" s="39">
        <f t="shared" si="12"/>
        <v>45540</v>
      </c>
      <c r="I7" s="51" t="str">
        <f t="shared" si="1"/>
        <v/>
      </c>
      <c r="J7" s="80" t="s">
        <v>34</v>
      </c>
      <c r="K7" s="53"/>
      <c r="L7" s="39">
        <f t="shared" si="13"/>
        <v>45570</v>
      </c>
      <c r="M7" s="51" t="str">
        <f t="shared" si="14"/>
        <v/>
      </c>
      <c r="N7" s="45"/>
      <c r="O7" s="53"/>
      <c r="P7" s="39">
        <f t="shared" si="15"/>
        <v>45601</v>
      </c>
      <c r="Q7" s="51" t="str">
        <f t="shared" si="2"/>
        <v/>
      </c>
      <c r="R7" s="45"/>
      <c r="S7" s="53"/>
      <c r="T7" s="39">
        <f t="shared" si="16"/>
        <v>45631</v>
      </c>
      <c r="U7" s="51" t="str">
        <f t="shared" si="3"/>
        <v/>
      </c>
      <c r="V7" s="84" t="s">
        <v>47</v>
      </c>
      <c r="W7" s="53"/>
      <c r="X7" s="39">
        <f t="shared" si="17"/>
        <v>45662</v>
      </c>
      <c r="Y7" s="51" t="str">
        <f t="shared" si="4"/>
        <v/>
      </c>
      <c r="Z7" s="45"/>
      <c r="AA7" s="53"/>
      <c r="AB7" s="39">
        <f t="shared" si="18"/>
        <v>45693</v>
      </c>
      <c r="AC7" s="51"/>
      <c r="AD7" s="45"/>
      <c r="AE7" s="53"/>
      <c r="AF7" s="71">
        <f t="shared" si="19"/>
        <v>45721</v>
      </c>
      <c r="AG7" s="72"/>
      <c r="AH7" s="73"/>
      <c r="AI7" s="53"/>
      <c r="AJ7" s="39">
        <f t="shared" si="20"/>
        <v>45752</v>
      </c>
      <c r="AK7" s="51" t="str">
        <f t="shared" si="21"/>
        <v/>
      </c>
      <c r="AL7" s="45"/>
      <c r="AM7" s="53"/>
      <c r="AN7" s="71">
        <f t="shared" si="22"/>
        <v>45782</v>
      </c>
      <c r="AO7" s="72" t="str">
        <f t="shared" si="7"/>
        <v/>
      </c>
      <c r="AP7" s="73"/>
      <c r="AQ7" s="53"/>
      <c r="AR7" s="39">
        <f t="shared" si="23"/>
        <v>45813</v>
      </c>
      <c r="AS7" s="51" t="str">
        <f t="shared" si="8"/>
        <v/>
      </c>
      <c r="AT7" s="45"/>
      <c r="AU7" s="53"/>
      <c r="AV7" s="39">
        <f t="shared" si="24"/>
        <v>45843</v>
      </c>
      <c r="AW7" s="51" t="str">
        <f t="shared" si="9"/>
        <v/>
      </c>
      <c r="AX7" s="45"/>
      <c r="AY7" s="53"/>
      <c r="AZ7" s="71">
        <f t="shared" si="25"/>
        <v>45874</v>
      </c>
      <c r="BA7" s="72" t="str">
        <f t="shared" si="10"/>
        <v/>
      </c>
      <c r="BB7" s="76"/>
      <c r="BD7" s="41"/>
    </row>
    <row r="8" spans="2:56" ht="20" customHeight="1">
      <c r="C8" s="52"/>
      <c r="D8" s="71">
        <f t="shared" si="11"/>
        <v>45510</v>
      </c>
      <c r="E8" s="72" t="str">
        <f t="shared" si="0"/>
        <v/>
      </c>
      <c r="F8" s="73"/>
      <c r="G8" s="53"/>
      <c r="H8" s="39">
        <f t="shared" si="12"/>
        <v>45541</v>
      </c>
      <c r="I8" s="51" t="str">
        <f t="shared" si="1"/>
        <v/>
      </c>
      <c r="J8" s="81" t="s">
        <v>67</v>
      </c>
      <c r="K8" s="53"/>
      <c r="L8" s="39">
        <f t="shared" si="13"/>
        <v>45571</v>
      </c>
      <c r="M8" s="51" t="str">
        <f t="shared" si="14"/>
        <v/>
      </c>
      <c r="N8" s="45"/>
      <c r="O8" s="53"/>
      <c r="P8" s="39">
        <f t="shared" si="15"/>
        <v>45602</v>
      </c>
      <c r="Q8" s="51"/>
      <c r="R8" s="45"/>
      <c r="S8" s="53"/>
      <c r="T8" s="39">
        <f t="shared" si="16"/>
        <v>45632</v>
      </c>
      <c r="U8" s="51" t="str">
        <f t="shared" si="3"/>
        <v/>
      </c>
      <c r="V8" s="84" t="s">
        <v>47</v>
      </c>
      <c r="W8" s="53"/>
      <c r="X8" s="39">
        <f t="shared" si="17"/>
        <v>45663</v>
      </c>
      <c r="Y8" s="51" t="str">
        <f t="shared" si="4"/>
        <v/>
      </c>
      <c r="Z8" s="45"/>
      <c r="AA8" s="53"/>
      <c r="AB8" s="39">
        <f t="shared" si="18"/>
        <v>45694</v>
      </c>
      <c r="AC8" s="51" t="str">
        <f t="shared" si="5"/>
        <v/>
      </c>
      <c r="AD8" s="45"/>
      <c r="AE8" s="53"/>
      <c r="AF8" s="71">
        <f t="shared" si="19"/>
        <v>45722</v>
      </c>
      <c r="AG8" s="72" t="str">
        <f t="shared" si="6"/>
        <v/>
      </c>
      <c r="AH8" s="73"/>
      <c r="AI8" s="53"/>
      <c r="AJ8" s="39">
        <f t="shared" si="20"/>
        <v>45753</v>
      </c>
      <c r="AK8" s="51" t="str">
        <f t="shared" si="21"/>
        <v/>
      </c>
      <c r="AL8" s="45"/>
      <c r="AM8" s="53"/>
      <c r="AN8" s="71">
        <f t="shared" si="22"/>
        <v>45783</v>
      </c>
      <c r="AO8" s="72" t="str">
        <f t="shared" si="7"/>
        <v/>
      </c>
      <c r="AP8" s="73"/>
      <c r="AQ8" s="53"/>
      <c r="AR8" s="39">
        <f t="shared" si="23"/>
        <v>45814</v>
      </c>
      <c r="AS8" s="51" t="str">
        <f t="shared" si="8"/>
        <v/>
      </c>
      <c r="AT8" s="45"/>
      <c r="AU8" s="53"/>
      <c r="AV8" s="39">
        <f t="shared" si="24"/>
        <v>45844</v>
      </c>
      <c r="AW8" s="51" t="str">
        <f t="shared" si="9"/>
        <v/>
      </c>
      <c r="AX8" s="45"/>
      <c r="AY8" s="53"/>
      <c r="AZ8" s="71">
        <f t="shared" si="25"/>
        <v>45875</v>
      </c>
      <c r="BA8" s="72">
        <f t="shared" si="10"/>
        <v>32</v>
      </c>
      <c r="BB8" s="76"/>
      <c r="BD8" s="41"/>
    </row>
    <row r="9" spans="2:56" ht="20" customHeight="1">
      <c r="C9" s="52"/>
      <c r="D9" s="71">
        <f t="shared" si="11"/>
        <v>45511</v>
      </c>
      <c r="E9" s="72">
        <f t="shared" si="0"/>
        <v>32</v>
      </c>
      <c r="F9" s="73"/>
      <c r="G9" s="53"/>
      <c r="H9" s="39">
        <f t="shared" si="12"/>
        <v>45542</v>
      </c>
      <c r="I9" s="51" t="str">
        <f t="shared" si="1"/>
        <v/>
      </c>
      <c r="J9" s="45"/>
      <c r="K9" s="53"/>
      <c r="L9" s="39">
        <f t="shared" si="13"/>
        <v>45572</v>
      </c>
      <c r="M9" s="51" t="str">
        <f t="shared" si="14"/>
        <v/>
      </c>
      <c r="N9" s="82" t="s">
        <v>41</v>
      </c>
      <c r="O9" s="53"/>
      <c r="P9" s="39">
        <f t="shared" si="15"/>
        <v>45603</v>
      </c>
      <c r="Q9" s="51" t="str">
        <f t="shared" si="2"/>
        <v/>
      </c>
      <c r="R9" s="45"/>
      <c r="S9" s="53"/>
      <c r="T9" s="39">
        <f t="shared" si="16"/>
        <v>45633</v>
      </c>
      <c r="U9" s="51" t="str">
        <f t="shared" si="3"/>
        <v/>
      </c>
      <c r="V9" s="45"/>
      <c r="W9" s="53"/>
      <c r="X9" s="39">
        <f t="shared" si="17"/>
        <v>45664</v>
      </c>
      <c r="Y9" s="51" t="str">
        <f t="shared" si="4"/>
        <v/>
      </c>
      <c r="Z9" s="45"/>
      <c r="AA9" s="53"/>
      <c r="AB9" s="39">
        <f t="shared" si="18"/>
        <v>45695</v>
      </c>
      <c r="AC9" s="51" t="str">
        <f t="shared" si="5"/>
        <v/>
      </c>
      <c r="AD9" s="45"/>
      <c r="AE9" s="53"/>
      <c r="AF9" s="71">
        <f t="shared" si="19"/>
        <v>45723</v>
      </c>
      <c r="AG9" s="72" t="str">
        <f t="shared" si="6"/>
        <v/>
      </c>
      <c r="AH9" s="73"/>
      <c r="AI9" s="53"/>
      <c r="AJ9" s="39">
        <f t="shared" si="20"/>
        <v>45754</v>
      </c>
      <c r="AK9" s="51" t="str">
        <f t="shared" si="21"/>
        <v/>
      </c>
      <c r="AL9" s="45"/>
      <c r="AM9" s="53"/>
      <c r="AN9" s="71">
        <f t="shared" si="22"/>
        <v>45784</v>
      </c>
      <c r="AO9" s="72"/>
      <c r="AP9" s="73"/>
      <c r="AQ9" s="53"/>
      <c r="AR9" s="39">
        <f t="shared" si="23"/>
        <v>45815</v>
      </c>
      <c r="AS9" s="51" t="str">
        <f t="shared" si="8"/>
        <v/>
      </c>
      <c r="AT9" s="45"/>
      <c r="AU9" s="53"/>
      <c r="AV9" s="71">
        <f t="shared" si="24"/>
        <v>45845</v>
      </c>
      <c r="AW9" s="72" t="str">
        <f t="shared" si="9"/>
        <v/>
      </c>
      <c r="AX9" s="73"/>
      <c r="AY9" s="53"/>
      <c r="AZ9" s="71">
        <f t="shared" si="25"/>
        <v>45876</v>
      </c>
      <c r="BA9" s="72" t="str">
        <f t="shared" si="10"/>
        <v/>
      </c>
      <c r="BB9" s="76"/>
      <c r="BD9" s="41"/>
    </row>
    <row r="10" spans="2:56" ht="20" customHeight="1">
      <c r="C10" s="52"/>
      <c r="D10" s="71">
        <f t="shared" si="11"/>
        <v>45512</v>
      </c>
      <c r="E10" s="72" t="str">
        <f t="shared" si="0"/>
        <v/>
      </c>
      <c r="F10" s="73"/>
      <c r="G10" s="53"/>
      <c r="H10" s="39">
        <f t="shared" si="12"/>
        <v>45543</v>
      </c>
      <c r="I10" s="51" t="str">
        <f t="shared" si="1"/>
        <v/>
      </c>
      <c r="J10" s="45"/>
      <c r="K10" s="53"/>
      <c r="L10" s="39">
        <f t="shared" si="13"/>
        <v>45573</v>
      </c>
      <c r="M10" s="51" t="str">
        <f t="shared" si="14"/>
        <v/>
      </c>
      <c r="N10" s="82" t="s">
        <v>42</v>
      </c>
      <c r="O10" s="53"/>
      <c r="P10" s="39">
        <f t="shared" si="15"/>
        <v>45604</v>
      </c>
      <c r="Q10" s="51" t="str">
        <f t="shared" si="2"/>
        <v/>
      </c>
      <c r="R10" s="45"/>
      <c r="S10" s="53"/>
      <c r="T10" s="39">
        <f t="shared" si="16"/>
        <v>45634</v>
      </c>
      <c r="U10" s="51" t="str">
        <f t="shared" si="3"/>
        <v/>
      </c>
      <c r="V10" s="45"/>
      <c r="W10" s="53"/>
      <c r="X10" s="39">
        <f t="shared" si="17"/>
        <v>45665</v>
      </c>
      <c r="Y10" s="51"/>
      <c r="Z10" s="45"/>
      <c r="AA10" s="53"/>
      <c r="AB10" s="39">
        <f t="shared" si="18"/>
        <v>45696</v>
      </c>
      <c r="AC10" s="51" t="str">
        <f t="shared" si="5"/>
        <v/>
      </c>
      <c r="AD10" s="45"/>
      <c r="AE10" s="53"/>
      <c r="AF10" s="39">
        <f t="shared" si="19"/>
        <v>45724</v>
      </c>
      <c r="AG10" s="51" t="str">
        <f t="shared" si="6"/>
        <v/>
      </c>
      <c r="AH10" s="45"/>
      <c r="AI10" s="53"/>
      <c r="AJ10" s="39">
        <f t="shared" si="20"/>
        <v>45755</v>
      </c>
      <c r="AK10" s="51" t="str">
        <f t="shared" si="21"/>
        <v/>
      </c>
      <c r="AL10" s="45"/>
      <c r="AM10" s="53"/>
      <c r="AN10" s="71">
        <f t="shared" si="22"/>
        <v>45785</v>
      </c>
      <c r="AO10" s="72" t="str">
        <f t="shared" si="7"/>
        <v/>
      </c>
      <c r="AP10" s="73"/>
      <c r="AQ10" s="53"/>
      <c r="AR10" s="39">
        <f t="shared" si="23"/>
        <v>45816</v>
      </c>
      <c r="AS10" s="51" t="str">
        <f t="shared" si="8"/>
        <v/>
      </c>
      <c r="AT10" s="45"/>
      <c r="AU10" s="53"/>
      <c r="AV10" s="71">
        <f t="shared" si="24"/>
        <v>45846</v>
      </c>
      <c r="AW10" s="72" t="str">
        <f t="shared" si="9"/>
        <v/>
      </c>
      <c r="AX10" s="73"/>
      <c r="AY10" s="53"/>
      <c r="AZ10" s="71">
        <f t="shared" si="25"/>
        <v>45877</v>
      </c>
      <c r="BA10" s="72" t="str">
        <f t="shared" si="10"/>
        <v/>
      </c>
      <c r="BB10" s="76"/>
      <c r="BD10" s="41"/>
    </row>
    <row r="11" spans="2:56" ht="20" customHeight="1">
      <c r="C11" s="52"/>
      <c r="D11" s="71">
        <f t="shared" si="11"/>
        <v>45513</v>
      </c>
      <c r="E11" s="72" t="str">
        <f t="shared" si="0"/>
        <v/>
      </c>
      <c r="F11" s="73"/>
      <c r="G11" s="53"/>
      <c r="H11" s="39">
        <f t="shared" si="12"/>
        <v>45544</v>
      </c>
      <c r="I11" s="51" t="str">
        <f t="shared" si="1"/>
        <v/>
      </c>
      <c r="J11" s="45"/>
      <c r="K11" s="53"/>
      <c r="L11" s="39">
        <f t="shared" si="13"/>
        <v>45574</v>
      </c>
      <c r="M11" s="51">
        <f t="shared" si="14"/>
        <v>41</v>
      </c>
      <c r="N11" s="82" t="s">
        <v>41</v>
      </c>
      <c r="O11" s="53"/>
      <c r="P11" s="39">
        <f t="shared" si="15"/>
        <v>45605</v>
      </c>
      <c r="Q11" s="51" t="str">
        <f t="shared" si="2"/>
        <v/>
      </c>
      <c r="R11" s="45"/>
      <c r="S11" s="53"/>
      <c r="T11" s="39">
        <f t="shared" si="16"/>
        <v>45635</v>
      </c>
      <c r="U11" s="51" t="str">
        <f t="shared" si="3"/>
        <v/>
      </c>
      <c r="V11" s="84" t="s">
        <v>48</v>
      </c>
      <c r="W11" s="53"/>
      <c r="X11" s="39">
        <f t="shared" si="17"/>
        <v>45666</v>
      </c>
      <c r="Y11" s="51" t="str">
        <f t="shared" si="4"/>
        <v/>
      </c>
      <c r="Z11" s="45"/>
      <c r="AA11" s="53"/>
      <c r="AB11" s="39">
        <f t="shared" si="18"/>
        <v>45697</v>
      </c>
      <c r="AC11" s="51" t="str">
        <f t="shared" si="5"/>
        <v/>
      </c>
      <c r="AD11" s="45"/>
      <c r="AE11" s="53"/>
      <c r="AF11" s="39">
        <f t="shared" si="19"/>
        <v>45725</v>
      </c>
      <c r="AG11" s="51" t="str">
        <f t="shared" si="6"/>
        <v/>
      </c>
      <c r="AH11" s="45"/>
      <c r="AI11" s="53"/>
      <c r="AJ11" s="39">
        <f t="shared" si="20"/>
        <v>45756</v>
      </c>
      <c r="AK11" s="51"/>
      <c r="AL11" s="45"/>
      <c r="AM11" s="53"/>
      <c r="AN11" s="71">
        <f t="shared" si="22"/>
        <v>45786</v>
      </c>
      <c r="AO11" s="72" t="str">
        <f t="shared" si="7"/>
        <v/>
      </c>
      <c r="AP11" s="73"/>
      <c r="AQ11" s="53"/>
      <c r="AR11" s="39">
        <f t="shared" si="23"/>
        <v>45817</v>
      </c>
      <c r="AS11" s="51" t="str">
        <f t="shared" si="8"/>
        <v/>
      </c>
      <c r="AT11" s="45"/>
      <c r="AU11" s="53"/>
      <c r="AV11" s="71">
        <f t="shared" si="24"/>
        <v>45847</v>
      </c>
      <c r="AW11" s="72">
        <f t="shared" si="9"/>
        <v>28</v>
      </c>
      <c r="AX11" s="73"/>
      <c r="AY11" s="53"/>
      <c r="AZ11" s="39">
        <f t="shared" si="25"/>
        <v>45878</v>
      </c>
      <c r="BA11" s="51" t="str">
        <f t="shared" si="10"/>
        <v/>
      </c>
      <c r="BB11" s="46"/>
      <c r="BD11" s="41"/>
    </row>
    <row r="12" spans="2:56" ht="20" customHeight="1">
      <c r="C12" s="52"/>
      <c r="D12" s="39">
        <f t="shared" si="11"/>
        <v>45514</v>
      </c>
      <c r="E12" s="51" t="str">
        <f t="shared" si="0"/>
        <v/>
      </c>
      <c r="F12" s="45"/>
      <c r="G12" s="53"/>
      <c r="H12" s="39">
        <f t="shared" si="12"/>
        <v>45545</v>
      </c>
      <c r="I12" s="51" t="str">
        <f t="shared" si="1"/>
        <v/>
      </c>
      <c r="J12" s="81" t="s">
        <v>36</v>
      </c>
      <c r="K12" s="53"/>
      <c r="L12" s="39">
        <f t="shared" si="13"/>
        <v>45575</v>
      </c>
      <c r="M12" s="51" t="str">
        <f t="shared" si="14"/>
        <v/>
      </c>
      <c r="N12" s="82" t="s">
        <v>41</v>
      </c>
      <c r="O12" s="53"/>
      <c r="P12" s="39">
        <f t="shared" si="15"/>
        <v>45606</v>
      </c>
      <c r="Q12" s="51" t="str">
        <f t="shared" si="2"/>
        <v/>
      </c>
      <c r="R12" s="45"/>
      <c r="S12" s="53"/>
      <c r="T12" s="39">
        <f t="shared" si="16"/>
        <v>45636</v>
      </c>
      <c r="U12" s="51" t="str">
        <f t="shared" si="3"/>
        <v/>
      </c>
      <c r="V12" s="84" t="s">
        <v>48</v>
      </c>
      <c r="W12" s="53"/>
      <c r="X12" s="39">
        <f t="shared" si="17"/>
        <v>45667</v>
      </c>
      <c r="Y12" s="51" t="str">
        <f t="shared" si="4"/>
        <v/>
      </c>
      <c r="Z12" s="45"/>
      <c r="AA12" s="53"/>
      <c r="AB12" s="39">
        <f t="shared" si="18"/>
        <v>45698</v>
      </c>
      <c r="AC12" s="51" t="str">
        <f t="shared" si="5"/>
        <v/>
      </c>
      <c r="AD12" s="82" t="s">
        <v>52</v>
      </c>
      <c r="AE12" s="53"/>
      <c r="AF12" s="39">
        <f t="shared" si="19"/>
        <v>45726</v>
      </c>
      <c r="AG12" s="51"/>
      <c r="AH12" s="81" t="s">
        <v>53</v>
      </c>
      <c r="AI12" s="53"/>
      <c r="AJ12" s="39">
        <f t="shared" si="20"/>
        <v>45757</v>
      </c>
      <c r="AK12" s="51" t="str">
        <f t="shared" si="21"/>
        <v/>
      </c>
      <c r="AL12" s="45"/>
      <c r="AM12" s="53"/>
      <c r="AN12" s="39">
        <f t="shared" si="22"/>
        <v>45787</v>
      </c>
      <c r="AO12" s="51" t="str">
        <f t="shared" si="7"/>
        <v/>
      </c>
      <c r="AP12" s="45"/>
      <c r="AQ12" s="53"/>
      <c r="AR12" s="39">
        <f t="shared" si="23"/>
        <v>45818</v>
      </c>
      <c r="AS12" s="51" t="str">
        <f t="shared" si="8"/>
        <v/>
      </c>
      <c r="AT12" s="84" t="s">
        <v>48</v>
      </c>
      <c r="AU12" s="53"/>
      <c r="AV12" s="71">
        <f t="shared" si="24"/>
        <v>45848</v>
      </c>
      <c r="AW12" s="72" t="str">
        <f t="shared" si="9"/>
        <v/>
      </c>
      <c r="AX12" s="73"/>
      <c r="AY12" s="53"/>
      <c r="AZ12" s="39">
        <f t="shared" si="25"/>
        <v>45879</v>
      </c>
      <c r="BA12" s="51" t="str">
        <f t="shared" si="10"/>
        <v/>
      </c>
      <c r="BB12" s="46"/>
      <c r="BD12" s="41"/>
    </row>
    <row r="13" spans="2:56" ht="20" customHeight="1">
      <c r="C13" s="52"/>
      <c r="D13" s="39">
        <f t="shared" si="11"/>
        <v>45515</v>
      </c>
      <c r="E13" s="51" t="str">
        <f t="shared" si="0"/>
        <v/>
      </c>
      <c r="F13" s="45"/>
      <c r="G13" s="53"/>
      <c r="H13" s="39">
        <f t="shared" si="12"/>
        <v>45546</v>
      </c>
      <c r="I13" s="51"/>
      <c r="J13" s="45"/>
      <c r="K13" s="53"/>
      <c r="L13" s="39">
        <f t="shared" si="13"/>
        <v>45576</v>
      </c>
      <c r="M13" s="51" t="str">
        <f t="shared" si="14"/>
        <v/>
      </c>
      <c r="N13" s="82" t="s">
        <v>41</v>
      </c>
      <c r="O13" s="53"/>
      <c r="P13" s="39">
        <f t="shared" si="15"/>
        <v>45607</v>
      </c>
      <c r="Q13" s="51" t="str">
        <f t="shared" si="2"/>
        <v/>
      </c>
      <c r="R13" s="45"/>
      <c r="S13" s="53"/>
      <c r="T13" s="39">
        <f t="shared" si="16"/>
        <v>45637</v>
      </c>
      <c r="U13" s="51"/>
      <c r="V13" s="84" t="s">
        <v>48</v>
      </c>
      <c r="W13" s="53"/>
      <c r="X13" s="39">
        <f t="shared" si="17"/>
        <v>45668</v>
      </c>
      <c r="Y13" s="51" t="str">
        <f t="shared" si="4"/>
        <v/>
      </c>
      <c r="Z13" s="45"/>
      <c r="AA13" s="53"/>
      <c r="AB13" s="39">
        <f t="shared" si="18"/>
        <v>45699</v>
      </c>
      <c r="AC13" s="51" t="str">
        <f t="shared" si="5"/>
        <v/>
      </c>
      <c r="AD13" s="45"/>
      <c r="AE13" s="53"/>
      <c r="AF13" s="39">
        <f t="shared" si="19"/>
        <v>45727</v>
      </c>
      <c r="AG13" s="51" t="str">
        <f t="shared" si="6"/>
        <v/>
      </c>
      <c r="AH13" s="45"/>
      <c r="AI13" s="53"/>
      <c r="AJ13" s="39">
        <f t="shared" si="20"/>
        <v>45758</v>
      </c>
      <c r="AK13" s="51" t="str">
        <f t="shared" si="21"/>
        <v/>
      </c>
      <c r="AL13" s="84" t="s">
        <v>57</v>
      </c>
      <c r="AM13" s="53"/>
      <c r="AN13" s="39">
        <f t="shared" si="22"/>
        <v>45788</v>
      </c>
      <c r="AO13" s="51" t="str">
        <f t="shared" si="7"/>
        <v/>
      </c>
      <c r="AP13" s="45"/>
      <c r="AQ13" s="53"/>
      <c r="AR13" s="39">
        <f t="shared" si="23"/>
        <v>45819</v>
      </c>
      <c r="AS13" s="51"/>
      <c r="AT13" s="84" t="s">
        <v>48</v>
      </c>
      <c r="AU13" s="53"/>
      <c r="AV13" s="71">
        <f t="shared" si="24"/>
        <v>45849</v>
      </c>
      <c r="AW13" s="72" t="str">
        <f t="shared" si="9"/>
        <v/>
      </c>
      <c r="AX13" s="73"/>
      <c r="AY13" s="53"/>
      <c r="AZ13" s="71">
        <f t="shared" si="25"/>
        <v>45880</v>
      </c>
      <c r="BA13" s="72" t="str">
        <f t="shared" si="10"/>
        <v/>
      </c>
      <c r="BB13" s="76"/>
      <c r="BD13" s="41"/>
    </row>
    <row r="14" spans="2:56" ht="20" customHeight="1">
      <c r="C14" s="52"/>
      <c r="D14" s="71">
        <f t="shared" si="11"/>
        <v>45516</v>
      </c>
      <c r="E14" s="72" t="str">
        <f t="shared" si="0"/>
        <v/>
      </c>
      <c r="F14" s="73"/>
      <c r="G14" s="53"/>
      <c r="H14" s="39">
        <f t="shared" si="12"/>
        <v>45547</v>
      </c>
      <c r="I14" s="51" t="str">
        <f t="shared" si="1"/>
        <v/>
      </c>
      <c r="J14" s="82" t="s">
        <v>35</v>
      </c>
      <c r="K14" s="53"/>
      <c r="L14" s="39">
        <f t="shared" si="13"/>
        <v>45577</v>
      </c>
      <c r="M14" s="51" t="str">
        <f t="shared" si="14"/>
        <v/>
      </c>
      <c r="N14" s="45"/>
      <c r="O14" s="53"/>
      <c r="P14" s="39">
        <f t="shared" si="15"/>
        <v>45608</v>
      </c>
      <c r="Q14" s="51" t="str">
        <f t="shared" si="2"/>
        <v/>
      </c>
      <c r="R14" s="82" t="s">
        <v>52</v>
      </c>
      <c r="S14" s="53"/>
      <c r="T14" s="39">
        <f t="shared" si="16"/>
        <v>45638</v>
      </c>
      <c r="U14" s="51" t="str">
        <f t="shared" si="3"/>
        <v/>
      </c>
      <c r="V14" s="84" t="s">
        <v>48</v>
      </c>
      <c r="W14" s="53"/>
      <c r="X14" s="39">
        <f t="shared" si="17"/>
        <v>45669</v>
      </c>
      <c r="Y14" s="51" t="str">
        <f t="shared" si="4"/>
        <v/>
      </c>
      <c r="Z14" s="45"/>
      <c r="AA14" s="53"/>
      <c r="AB14" s="39">
        <f t="shared" si="18"/>
        <v>45700</v>
      </c>
      <c r="AC14" s="51"/>
      <c r="AD14" s="45"/>
      <c r="AE14" s="53"/>
      <c r="AF14" s="39">
        <f t="shared" si="19"/>
        <v>45728</v>
      </c>
      <c r="AG14" s="51"/>
      <c r="AH14" s="81" t="s">
        <v>54</v>
      </c>
      <c r="AI14" s="53"/>
      <c r="AJ14" s="39">
        <f t="shared" si="20"/>
        <v>45759</v>
      </c>
      <c r="AK14" s="51" t="str">
        <f t="shared" si="21"/>
        <v/>
      </c>
      <c r="AL14" s="45"/>
      <c r="AM14" s="53"/>
      <c r="AN14" s="39">
        <f t="shared" si="22"/>
        <v>45789</v>
      </c>
      <c r="AO14" s="51" t="str">
        <f t="shared" si="7"/>
        <v/>
      </c>
      <c r="AP14" s="45"/>
      <c r="AQ14" s="53"/>
      <c r="AR14" s="39">
        <f t="shared" si="23"/>
        <v>45820</v>
      </c>
      <c r="AS14" s="51" t="str">
        <f t="shared" si="8"/>
        <v/>
      </c>
      <c r="AT14" s="84" t="s">
        <v>48</v>
      </c>
      <c r="AU14" s="53"/>
      <c r="AV14" s="39">
        <f t="shared" si="24"/>
        <v>45850</v>
      </c>
      <c r="AW14" s="51" t="str">
        <f t="shared" si="9"/>
        <v/>
      </c>
      <c r="AX14" s="45"/>
      <c r="AY14" s="53"/>
      <c r="AZ14" s="71">
        <f t="shared" si="25"/>
        <v>45881</v>
      </c>
      <c r="BA14" s="72" t="str">
        <f t="shared" si="10"/>
        <v/>
      </c>
      <c r="BB14" s="76"/>
      <c r="BD14" s="41"/>
    </row>
    <row r="15" spans="2:56" ht="20" customHeight="1">
      <c r="C15" s="52"/>
      <c r="D15" s="71">
        <f t="shared" si="11"/>
        <v>45517</v>
      </c>
      <c r="E15" s="72" t="str">
        <f t="shared" si="0"/>
        <v/>
      </c>
      <c r="F15" s="73"/>
      <c r="G15" s="53"/>
      <c r="H15" s="39">
        <f t="shared" si="12"/>
        <v>45548</v>
      </c>
      <c r="I15" s="51" t="str">
        <f t="shared" si="1"/>
        <v/>
      </c>
      <c r="J15" s="45"/>
      <c r="K15" s="53"/>
      <c r="L15" s="39">
        <f t="shared" si="13"/>
        <v>45578</v>
      </c>
      <c r="M15" s="51" t="str">
        <f t="shared" si="14"/>
        <v/>
      </c>
      <c r="N15" s="45"/>
      <c r="O15" s="53"/>
      <c r="P15" s="39">
        <f t="shared" si="15"/>
        <v>45609</v>
      </c>
      <c r="Q15" s="51"/>
      <c r="R15" s="45"/>
      <c r="S15" s="53"/>
      <c r="T15" s="39">
        <f t="shared" si="16"/>
        <v>45639</v>
      </c>
      <c r="U15" s="51" t="str">
        <f t="shared" si="3"/>
        <v/>
      </c>
      <c r="V15" s="84" t="s">
        <v>48</v>
      </c>
      <c r="W15" s="53"/>
      <c r="X15" s="39">
        <f t="shared" si="17"/>
        <v>45670</v>
      </c>
      <c r="Y15" s="51" t="str">
        <f t="shared" si="4"/>
        <v/>
      </c>
      <c r="Z15" s="45"/>
      <c r="AA15" s="53"/>
      <c r="AB15" s="39">
        <f t="shared" si="18"/>
        <v>45701</v>
      </c>
      <c r="AC15" s="51" t="str">
        <f t="shared" si="5"/>
        <v/>
      </c>
      <c r="AD15" s="45"/>
      <c r="AE15" s="53"/>
      <c r="AF15" s="39">
        <f t="shared" si="19"/>
        <v>45729</v>
      </c>
      <c r="AG15" s="51" t="str">
        <f t="shared" si="6"/>
        <v/>
      </c>
      <c r="AH15" s="81" t="s">
        <v>55</v>
      </c>
      <c r="AI15" s="53"/>
      <c r="AJ15" s="39">
        <f t="shared" si="20"/>
        <v>45760</v>
      </c>
      <c r="AK15" s="51" t="str">
        <f t="shared" si="21"/>
        <v/>
      </c>
      <c r="AL15" s="45"/>
      <c r="AM15" s="53"/>
      <c r="AN15" s="39">
        <f t="shared" si="22"/>
        <v>45790</v>
      </c>
      <c r="AO15" s="51" t="str">
        <f t="shared" si="7"/>
        <v/>
      </c>
      <c r="AP15" s="82" t="s">
        <v>52</v>
      </c>
      <c r="AQ15" s="53"/>
      <c r="AR15" s="39">
        <f t="shared" si="23"/>
        <v>45821</v>
      </c>
      <c r="AS15" s="51" t="str">
        <f t="shared" si="8"/>
        <v/>
      </c>
      <c r="AT15" s="84" t="s">
        <v>48</v>
      </c>
      <c r="AU15" s="53"/>
      <c r="AV15" s="39">
        <f t="shared" si="24"/>
        <v>45851</v>
      </c>
      <c r="AW15" s="51" t="str">
        <f t="shared" si="9"/>
        <v/>
      </c>
      <c r="AX15" s="45"/>
      <c r="AY15" s="53"/>
      <c r="AZ15" s="71">
        <f t="shared" si="25"/>
        <v>45882</v>
      </c>
      <c r="BA15" s="72">
        <f t="shared" si="10"/>
        <v>33</v>
      </c>
      <c r="BB15" s="76"/>
      <c r="BD15" s="41"/>
    </row>
    <row r="16" spans="2:56" ht="20" customHeight="1">
      <c r="C16" s="52"/>
      <c r="D16" s="71">
        <f t="shared" si="11"/>
        <v>45518</v>
      </c>
      <c r="E16" s="72">
        <f t="shared" si="0"/>
        <v>33</v>
      </c>
      <c r="F16" s="73"/>
      <c r="G16" s="53"/>
      <c r="H16" s="39">
        <f t="shared" si="12"/>
        <v>45549</v>
      </c>
      <c r="I16" s="51" t="str">
        <f t="shared" si="1"/>
        <v/>
      </c>
      <c r="J16" s="45"/>
      <c r="K16" s="53"/>
      <c r="L16" s="39">
        <f t="shared" si="13"/>
        <v>45579</v>
      </c>
      <c r="M16" s="51" t="str">
        <f t="shared" si="14"/>
        <v/>
      </c>
      <c r="N16" s="85" t="s">
        <v>43</v>
      </c>
      <c r="O16" s="53"/>
      <c r="P16" s="39">
        <f t="shared" si="15"/>
        <v>45610</v>
      </c>
      <c r="Q16" s="51" t="str">
        <f t="shared" si="2"/>
        <v/>
      </c>
      <c r="R16" s="45"/>
      <c r="S16" s="53"/>
      <c r="T16" s="39">
        <f t="shared" si="16"/>
        <v>45640</v>
      </c>
      <c r="U16" s="51" t="str">
        <f t="shared" si="3"/>
        <v/>
      </c>
      <c r="V16" s="45"/>
      <c r="W16" s="53"/>
      <c r="X16" s="39">
        <f t="shared" si="17"/>
        <v>45671</v>
      </c>
      <c r="Y16" s="51" t="str">
        <f t="shared" si="4"/>
        <v/>
      </c>
      <c r="Z16" s="45"/>
      <c r="AA16" s="53"/>
      <c r="AB16" s="39">
        <f t="shared" si="18"/>
        <v>45702</v>
      </c>
      <c r="AC16" s="51" t="str">
        <f t="shared" si="5"/>
        <v/>
      </c>
      <c r="AD16" s="45"/>
      <c r="AE16" s="53"/>
      <c r="AF16" s="39">
        <f t="shared" si="19"/>
        <v>45730</v>
      </c>
      <c r="AG16" s="51" t="str">
        <f t="shared" si="6"/>
        <v/>
      </c>
      <c r="AH16" s="45"/>
      <c r="AI16" s="53"/>
      <c r="AJ16" s="39">
        <f t="shared" si="20"/>
        <v>45761</v>
      </c>
      <c r="AK16" s="51" t="str">
        <f t="shared" si="21"/>
        <v/>
      </c>
      <c r="AL16" s="82" t="s">
        <v>58</v>
      </c>
      <c r="AM16" s="53"/>
      <c r="AN16" s="39">
        <f t="shared" si="22"/>
        <v>45791</v>
      </c>
      <c r="AO16" s="51"/>
      <c r="AP16" s="45"/>
      <c r="AQ16" s="53"/>
      <c r="AR16" s="39">
        <f t="shared" si="23"/>
        <v>45822</v>
      </c>
      <c r="AS16" s="51" t="str">
        <f t="shared" si="8"/>
        <v/>
      </c>
      <c r="AT16" s="45"/>
      <c r="AU16" s="53"/>
      <c r="AV16" s="71">
        <f t="shared" si="24"/>
        <v>45852</v>
      </c>
      <c r="AW16" s="72" t="str">
        <f t="shared" si="9"/>
        <v/>
      </c>
      <c r="AX16" s="73"/>
      <c r="AY16" s="53"/>
      <c r="AZ16" s="71">
        <f t="shared" si="25"/>
        <v>45883</v>
      </c>
      <c r="BA16" s="72" t="str">
        <f t="shared" si="10"/>
        <v/>
      </c>
      <c r="BB16" s="76"/>
      <c r="BD16" s="41"/>
    </row>
    <row r="17" spans="3:56" ht="20" customHeight="1">
      <c r="C17" s="52"/>
      <c r="D17" s="71">
        <f t="shared" si="11"/>
        <v>45519</v>
      </c>
      <c r="E17" s="72" t="str">
        <f t="shared" si="0"/>
        <v/>
      </c>
      <c r="F17" s="73"/>
      <c r="G17" s="53"/>
      <c r="H17" s="39">
        <f t="shared" si="12"/>
        <v>45550</v>
      </c>
      <c r="I17" s="51" t="str">
        <f t="shared" si="1"/>
        <v/>
      </c>
      <c r="J17" s="45"/>
      <c r="K17" s="53"/>
      <c r="L17" s="39">
        <f t="shared" si="13"/>
        <v>45580</v>
      </c>
      <c r="M17" s="51" t="str">
        <f t="shared" si="14"/>
        <v/>
      </c>
      <c r="N17" s="85" t="s">
        <v>43</v>
      </c>
      <c r="O17" s="53"/>
      <c r="P17" s="39">
        <f t="shared" si="15"/>
        <v>45611</v>
      </c>
      <c r="Q17" s="51" t="str">
        <f t="shared" si="2"/>
        <v/>
      </c>
      <c r="R17" s="45"/>
      <c r="S17" s="53"/>
      <c r="T17" s="39">
        <f t="shared" si="16"/>
        <v>45641</v>
      </c>
      <c r="U17" s="51" t="str">
        <f t="shared" si="3"/>
        <v/>
      </c>
      <c r="V17" s="45"/>
      <c r="W17" s="53"/>
      <c r="X17" s="39">
        <f t="shared" si="17"/>
        <v>45672</v>
      </c>
      <c r="Y17" s="51"/>
      <c r="Z17" s="45"/>
      <c r="AA17" s="53"/>
      <c r="AB17" s="39">
        <f t="shared" si="18"/>
        <v>45703</v>
      </c>
      <c r="AC17" s="51" t="str">
        <f t="shared" si="5"/>
        <v/>
      </c>
      <c r="AD17" s="45"/>
      <c r="AE17" s="53"/>
      <c r="AF17" s="39">
        <f t="shared" si="19"/>
        <v>45731</v>
      </c>
      <c r="AG17" s="51" t="str">
        <f t="shared" si="6"/>
        <v/>
      </c>
      <c r="AH17" s="45"/>
      <c r="AI17" s="53"/>
      <c r="AJ17" s="39">
        <f t="shared" si="20"/>
        <v>45762</v>
      </c>
      <c r="AK17" s="51" t="str">
        <f t="shared" si="21"/>
        <v/>
      </c>
      <c r="AL17" s="82" t="s">
        <v>58</v>
      </c>
      <c r="AM17" s="53"/>
      <c r="AN17" s="39">
        <f t="shared" si="22"/>
        <v>45792</v>
      </c>
      <c r="AO17" s="51" t="str">
        <f t="shared" si="7"/>
        <v/>
      </c>
      <c r="AP17" s="45"/>
      <c r="AQ17" s="53"/>
      <c r="AR17" s="39">
        <f t="shared" si="23"/>
        <v>45823</v>
      </c>
      <c r="AS17" s="51" t="str">
        <f t="shared" si="8"/>
        <v/>
      </c>
      <c r="AT17" s="45"/>
      <c r="AU17" s="53"/>
      <c r="AV17" s="71">
        <f t="shared" si="24"/>
        <v>45853</v>
      </c>
      <c r="AW17" s="72" t="str">
        <f t="shared" si="9"/>
        <v/>
      </c>
      <c r="AX17" s="73"/>
      <c r="AY17" s="53"/>
      <c r="AZ17" s="39">
        <f t="shared" si="25"/>
        <v>45884</v>
      </c>
      <c r="BA17" s="51" t="str">
        <f t="shared" si="10"/>
        <v/>
      </c>
      <c r="BB17" s="46"/>
      <c r="BD17" s="41"/>
    </row>
    <row r="18" spans="3:56" ht="20" customHeight="1">
      <c r="C18" s="52"/>
      <c r="D18" s="71">
        <f t="shared" si="11"/>
        <v>45520</v>
      </c>
      <c r="E18" s="72" t="str">
        <f t="shared" si="0"/>
        <v/>
      </c>
      <c r="F18" s="73"/>
      <c r="G18" s="53"/>
      <c r="H18" s="39">
        <f t="shared" si="12"/>
        <v>45551</v>
      </c>
      <c r="I18" s="51" t="str">
        <f t="shared" si="1"/>
        <v/>
      </c>
      <c r="J18" s="45"/>
      <c r="K18" s="53"/>
      <c r="L18" s="39">
        <f t="shared" si="13"/>
        <v>45581</v>
      </c>
      <c r="M18" s="51"/>
      <c r="N18" s="85" t="s">
        <v>43</v>
      </c>
      <c r="O18" s="53"/>
      <c r="P18" s="39">
        <f t="shared" si="15"/>
        <v>45612</v>
      </c>
      <c r="Q18" s="51" t="str">
        <f t="shared" si="2"/>
        <v/>
      </c>
      <c r="R18" s="45"/>
      <c r="S18" s="53"/>
      <c r="T18" s="39">
        <f t="shared" si="16"/>
        <v>45642</v>
      </c>
      <c r="U18" s="51" t="str">
        <f t="shared" si="3"/>
        <v/>
      </c>
      <c r="V18" s="82" t="s">
        <v>41</v>
      </c>
      <c r="W18" s="53"/>
      <c r="X18" s="39">
        <f t="shared" si="17"/>
        <v>45673</v>
      </c>
      <c r="Y18" s="51" t="str">
        <f t="shared" si="4"/>
        <v/>
      </c>
      <c r="Z18" s="45"/>
      <c r="AA18" s="53"/>
      <c r="AB18" s="39">
        <f t="shared" si="18"/>
        <v>45704</v>
      </c>
      <c r="AC18" s="51" t="str">
        <f t="shared" si="5"/>
        <v/>
      </c>
      <c r="AD18" s="45"/>
      <c r="AE18" s="53"/>
      <c r="AF18" s="39">
        <f t="shared" si="19"/>
        <v>45732</v>
      </c>
      <c r="AG18" s="51" t="str">
        <f t="shared" si="6"/>
        <v/>
      </c>
      <c r="AH18" s="45"/>
      <c r="AI18" s="53"/>
      <c r="AJ18" s="39">
        <f t="shared" si="20"/>
        <v>45763</v>
      </c>
      <c r="AK18" s="51"/>
      <c r="AL18" s="82" t="s">
        <v>59</v>
      </c>
      <c r="AM18" s="53"/>
      <c r="AN18" s="39">
        <f t="shared" si="22"/>
        <v>45793</v>
      </c>
      <c r="AO18" s="51" t="str">
        <f t="shared" si="7"/>
        <v/>
      </c>
      <c r="AP18" s="45"/>
      <c r="AQ18" s="53"/>
      <c r="AR18" s="39">
        <f t="shared" si="23"/>
        <v>45824</v>
      </c>
      <c r="AS18" s="51" t="str">
        <f t="shared" si="8"/>
        <v/>
      </c>
      <c r="AT18" s="84" t="s">
        <v>48</v>
      </c>
      <c r="AU18" s="53"/>
      <c r="AV18" s="71">
        <f t="shared" si="24"/>
        <v>45854</v>
      </c>
      <c r="AW18" s="72">
        <f t="shared" si="9"/>
        <v>29</v>
      </c>
      <c r="AX18" s="73"/>
      <c r="AY18" s="53"/>
      <c r="AZ18" s="39">
        <f t="shared" si="25"/>
        <v>45885</v>
      </c>
      <c r="BA18" s="51" t="str">
        <f t="shared" si="10"/>
        <v/>
      </c>
      <c r="BB18" s="46"/>
      <c r="BD18" s="41"/>
    </row>
    <row r="19" spans="3:56" ht="20" customHeight="1">
      <c r="C19" s="52"/>
      <c r="D19" s="39">
        <f t="shared" si="11"/>
        <v>45521</v>
      </c>
      <c r="E19" s="51" t="str">
        <f t="shared" si="0"/>
        <v/>
      </c>
      <c r="F19" s="45"/>
      <c r="G19" s="53"/>
      <c r="H19" s="39">
        <f t="shared" si="12"/>
        <v>45552</v>
      </c>
      <c r="I19" s="51" t="str">
        <f t="shared" si="1"/>
        <v/>
      </c>
      <c r="J19" s="45"/>
      <c r="K19" s="53"/>
      <c r="L19" s="39">
        <f t="shared" si="13"/>
        <v>45582</v>
      </c>
      <c r="M19" s="51" t="str">
        <f t="shared" si="14"/>
        <v/>
      </c>
      <c r="N19" s="84" t="s">
        <v>44</v>
      </c>
      <c r="O19" s="53"/>
      <c r="P19" s="39">
        <f t="shared" si="15"/>
        <v>45613</v>
      </c>
      <c r="Q19" s="51" t="str">
        <f t="shared" si="2"/>
        <v/>
      </c>
      <c r="R19" s="45"/>
      <c r="S19" s="53"/>
      <c r="T19" s="39">
        <f t="shared" si="16"/>
        <v>45643</v>
      </c>
      <c r="U19" s="51" t="str">
        <f t="shared" si="3"/>
        <v/>
      </c>
      <c r="V19" s="82" t="s">
        <v>41</v>
      </c>
      <c r="W19" s="53"/>
      <c r="X19" s="39">
        <f t="shared" si="17"/>
        <v>45674</v>
      </c>
      <c r="Y19" s="51" t="str">
        <f t="shared" si="4"/>
        <v/>
      </c>
      <c r="Z19" s="45"/>
      <c r="AA19" s="53"/>
      <c r="AB19" s="39">
        <f t="shared" si="18"/>
        <v>45705</v>
      </c>
      <c r="AC19" s="51" t="str">
        <f t="shared" si="5"/>
        <v/>
      </c>
      <c r="AD19" s="82" t="s">
        <v>66</v>
      </c>
      <c r="AE19" s="53"/>
      <c r="AF19" s="39">
        <f t="shared" si="19"/>
        <v>45733</v>
      </c>
      <c r="AG19" s="51" t="str">
        <f t="shared" si="6"/>
        <v/>
      </c>
      <c r="AH19" s="45"/>
      <c r="AI19" s="53"/>
      <c r="AJ19" s="39">
        <f t="shared" si="20"/>
        <v>45764</v>
      </c>
      <c r="AK19" s="51" t="str">
        <f t="shared" si="21"/>
        <v/>
      </c>
      <c r="AL19" s="82" t="s">
        <v>59</v>
      </c>
      <c r="AM19" s="53"/>
      <c r="AN19" s="39">
        <f t="shared" si="22"/>
        <v>45794</v>
      </c>
      <c r="AO19" s="51" t="str">
        <f t="shared" si="7"/>
        <v/>
      </c>
      <c r="AP19" s="45"/>
      <c r="AQ19" s="53"/>
      <c r="AR19" s="39">
        <f t="shared" si="23"/>
        <v>45825</v>
      </c>
      <c r="AS19" s="51" t="str">
        <f t="shared" si="8"/>
        <v/>
      </c>
      <c r="AT19" s="84" t="s">
        <v>48</v>
      </c>
      <c r="AU19" s="53"/>
      <c r="AV19" s="71">
        <f t="shared" si="24"/>
        <v>45855</v>
      </c>
      <c r="AW19" s="72" t="str">
        <f t="shared" si="9"/>
        <v/>
      </c>
      <c r="AX19" s="73"/>
      <c r="AY19" s="53"/>
      <c r="AZ19" s="39">
        <f t="shared" si="25"/>
        <v>45886</v>
      </c>
      <c r="BA19" s="51" t="str">
        <f t="shared" si="10"/>
        <v/>
      </c>
      <c r="BB19" s="46"/>
      <c r="BD19" s="41"/>
    </row>
    <row r="20" spans="3:56" ht="20" customHeight="1">
      <c r="C20" s="52"/>
      <c r="D20" s="39">
        <f t="shared" si="11"/>
        <v>45522</v>
      </c>
      <c r="E20" s="51" t="str">
        <f t="shared" si="0"/>
        <v/>
      </c>
      <c r="F20" s="45"/>
      <c r="G20" s="53"/>
      <c r="H20" s="39">
        <f t="shared" si="12"/>
        <v>45553</v>
      </c>
      <c r="I20" s="51"/>
      <c r="J20" s="45"/>
      <c r="K20" s="53"/>
      <c r="L20" s="39">
        <f t="shared" si="13"/>
        <v>45583</v>
      </c>
      <c r="M20" s="51" t="str">
        <f t="shared" si="14"/>
        <v/>
      </c>
      <c r="N20" s="84" t="s">
        <v>45</v>
      </c>
      <c r="O20" s="53"/>
      <c r="P20" s="39">
        <f t="shared" si="15"/>
        <v>45614</v>
      </c>
      <c r="Q20" s="51" t="str">
        <f t="shared" si="2"/>
        <v/>
      </c>
      <c r="R20" s="45"/>
      <c r="S20" s="53"/>
      <c r="T20" s="39">
        <f t="shared" si="16"/>
        <v>45644</v>
      </c>
      <c r="U20" s="51"/>
      <c r="V20" s="82" t="s">
        <v>49</v>
      </c>
      <c r="W20" s="53"/>
      <c r="X20" s="39">
        <f t="shared" si="17"/>
        <v>45675</v>
      </c>
      <c r="Y20" s="51" t="str">
        <f t="shared" si="4"/>
        <v/>
      </c>
      <c r="Z20" s="45"/>
      <c r="AA20" s="53"/>
      <c r="AB20" s="39">
        <f t="shared" si="18"/>
        <v>45706</v>
      </c>
      <c r="AC20" s="51" t="str">
        <f t="shared" si="5"/>
        <v/>
      </c>
      <c r="AD20" s="45"/>
      <c r="AE20" s="53"/>
      <c r="AF20" s="39">
        <f t="shared" si="19"/>
        <v>45734</v>
      </c>
      <c r="AG20" s="51" t="str">
        <f t="shared" si="6"/>
        <v/>
      </c>
      <c r="AH20" s="45"/>
      <c r="AI20" s="53"/>
      <c r="AJ20" s="39">
        <f t="shared" si="20"/>
        <v>45765</v>
      </c>
      <c r="AK20" s="51" t="str">
        <f t="shared" si="21"/>
        <v/>
      </c>
      <c r="AL20" s="82" t="s">
        <v>59</v>
      </c>
      <c r="AM20" s="53"/>
      <c r="AN20" s="39">
        <f t="shared" si="22"/>
        <v>45795</v>
      </c>
      <c r="AO20" s="51" t="str">
        <f t="shared" si="7"/>
        <v/>
      </c>
      <c r="AP20" s="45"/>
      <c r="AQ20" s="53"/>
      <c r="AR20" s="39">
        <f t="shared" si="23"/>
        <v>45826</v>
      </c>
      <c r="AS20" s="51"/>
      <c r="AT20" s="84" t="s">
        <v>48</v>
      </c>
      <c r="AU20" s="53"/>
      <c r="AV20" s="71">
        <f t="shared" si="24"/>
        <v>45856</v>
      </c>
      <c r="AW20" s="72" t="str">
        <f t="shared" si="9"/>
        <v/>
      </c>
      <c r="AX20" s="73"/>
      <c r="AY20" s="53"/>
      <c r="AZ20" s="71">
        <f t="shared" si="25"/>
        <v>45887</v>
      </c>
      <c r="BA20" s="72" t="str">
        <f t="shared" si="10"/>
        <v/>
      </c>
      <c r="BB20" s="76"/>
      <c r="BD20" s="41"/>
    </row>
    <row r="21" spans="3:56" ht="20" customHeight="1">
      <c r="C21" s="52"/>
      <c r="D21" s="71">
        <f t="shared" si="11"/>
        <v>45523</v>
      </c>
      <c r="E21" s="72" t="str">
        <f t="shared" si="0"/>
        <v/>
      </c>
      <c r="F21" s="73"/>
      <c r="G21" s="53"/>
      <c r="H21" s="39">
        <f t="shared" si="12"/>
        <v>45554</v>
      </c>
      <c r="I21" s="51" t="str">
        <f t="shared" si="1"/>
        <v/>
      </c>
      <c r="J21" s="45"/>
      <c r="K21" s="53"/>
      <c r="L21" s="39">
        <f t="shared" si="13"/>
        <v>45584</v>
      </c>
      <c r="M21" s="51" t="str">
        <f t="shared" si="14"/>
        <v/>
      </c>
      <c r="N21" s="45"/>
      <c r="O21" s="53"/>
      <c r="P21" s="39">
        <f t="shared" si="15"/>
        <v>45615</v>
      </c>
      <c r="Q21" s="51" t="str">
        <f t="shared" si="2"/>
        <v/>
      </c>
      <c r="R21" s="77" t="s">
        <v>46</v>
      </c>
      <c r="S21" s="53"/>
      <c r="T21" s="39">
        <f t="shared" si="16"/>
        <v>45645</v>
      </c>
      <c r="U21" s="51" t="str">
        <f t="shared" si="3"/>
        <v/>
      </c>
      <c r="V21" s="81" t="s">
        <v>32</v>
      </c>
      <c r="W21" s="53"/>
      <c r="X21" s="39">
        <f t="shared" si="17"/>
        <v>45676</v>
      </c>
      <c r="Y21" s="51" t="str">
        <f t="shared" si="4"/>
        <v/>
      </c>
      <c r="Z21" s="45"/>
      <c r="AA21" s="53"/>
      <c r="AB21" s="39">
        <f t="shared" si="18"/>
        <v>45707</v>
      </c>
      <c r="AC21" s="51"/>
      <c r="AD21" s="45"/>
      <c r="AE21" s="53"/>
      <c r="AF21" s="39">
        <f t="shared" si="19"/>
        <v>45735</v>
      </c>
      <c r="AG21" s="51"/>
      <c r="AH21" s="45"/>
      <c r="AI21" s="53"/>
      <c r="AJ21" s="39">
        <f t="shared" si="20"/>
        <v>45766</v>
      </c>
      <c r="AK21" s="51" t="str">
        <f t="shared" si="21"/>
        <v/>
      </c>
      <c r="AL21" s="45"/>
      <c r="AM21" s="53"/>
      <c r="AN21" s="39">
        <f t="shared" si="22"/>
        <v>45796</v>
      </c>
      <c r="AO21" s="51" t="str">
        <f t="shared" si="7"/>
        <v/>
      </c>
      <c r="AP21" s="45"/>
      <c r="AQ21" s="53"/>
      <c r="AR21" s="39">
        <f t="shared" si="23"/>
        <v>45827</v>
      </c>
      <c r="AS21" s="51" t="str">
        <f t="shared" si="8"/>
        <v/>
      </c>
      <c r="AT21" s="84" t="s">
        <v>48</v>
      </c>
      <c r="AU21" s="53"/>
      <c r="AV21" s="39">
        <f t="shared" si="24"/>
        <v>45857</v>
      </c>
      <c r="AW21" s="51" t="str">
        <f t="shared" si="9"/>
        <v/>
      </c>
      <c r="AX21" s="45"/>
      <c r="AY21" s="53"/>
      <c r="AZ21" s="71">
        <f t="shared" si="25"/>
        <v>45888</v>
      </c>
      <c r="BA21" s="72" t="str">
        <f t="shared" si="10"/>
        <v/>
      </c>
      <c r="BB21" s="76"/>
      <c r="BD21" s="41"/>
    </row>
    <row r="22" spans="3:56" ht="20" customHeight="1">
      <c r="C22" s="52"/>
      <c r="D22" s="71">
        <f t="shared" si="11"/>
        <v>45524</v>
      </c>
      <c r="E22" s="72" t="str">
        <f t="shared" si="0"/>
        <v/>
      </c>
      <c r="F22" s="73"/>
      <c r="G22" s="53"/>
      <c r="H22" s="39">
        <f t="shared" si="12"/>
        <v>45555</v>
      </c>
      <c r="I22" s="51" t="str">
        <f t="shared" si="1"/>
        <v/>
      </c>
      <c r="J22" s="45"/>
      <c r="K22" s="53"/>
      <c r="L22" s="39">
        <f t="shared" si="13"/>
        <v>45585</v>
      </c>
      <c r="M22" s="51" t="str">
        <f t="shared" si="14"/>
        <v/>
      </c>
      <c r="N22" s="45"/>
      <c r="O22" s="53"/>
      <c r="P22" s="39">
        <f t="shared" si="15"/>
        <v>45616</v>
      </c>
      <c r="Q22" s="51"/>
      <c r="R22" s="45"/>
      <c r="S22" s="53"/>
      <c r="T22" s="39">
        <f t="shared" si="16"/>
        <v>45646</v>
      </c>
      <c r="U22" s="51" t="str">
        <f t="shared" si="3"/>
        <v/>
      </c>
      <c r="V22" s="84" t="s">
        <v>50</v>
      </c>
      <c r="W22" s="53"/>
      <c r="X22" s="39">
        <f t="shared" si="17"/>
        <v>45677</v>
      </c>
      <c r="Y22" s="51" t="str">
        <f t="shared" si="4"/>
        <v/>
      </c>
      <c r="Z22" s="45"/>
      <c r="AA22" s="53"/>
      <c r="AB22" s="39">
        <f t="shared" si="18"/>
        <v>45708</v>
      </c>
      <c r="AC22" s="51" t="str">
        <f t="shared" si="5"/>
        <v/>
      </c>
      <c r="AD22" s="45"/>
      <c r="AE22" s="53"/>
      <c r="AF22" s="39">
        <f t="shared" si="19"/>
        <v>45736</v>
      </c>
      <c r="AG22" s="51" t="str">
        <f t="shared" si="6"/>
        <v/>
      </c>
      <c r="AH22" s="45"/>
      <c r="AI22" s="53"/>
      <c r="AJ22" s="39">
        <f t="shared" si="20"/>
        <v>45767</v>
      </c>
      <c r="AK22" s="51" t="str">
        <f t="shared" si="21"/>
        <v/>
      </c>
      <c r="AL22" s="45"/>
      <c r="AM22" s="53"/>
      <c r="AN22" s="39">
        <f t="shared" si="22"/>
        <v>45797</v>
      </c>
      <c r="AO22" s="51" t="str">
        <f t="shared" si="7"/>
        <v/>
      </c>
      <c r="AP22" s="45"/>
      <c r="AQ22" s="53"/>
      <c r="AR22" s="39">
        <f t="shared" si="23"/>
        <v>45828</v>
      </c>
      <c r="AS22" s="51" t="str">
        <f t="shared" si="8"/>
        <v/>
      </c>
      <c r="AT22" s="84" t="s">
        <v>48</v>
      </c>
      <c r="AU22" s="53"/>
      <c r="AV22" s="39">
        <f t="shared" si="24"/>
        <v>45858</v>
      </c>
      <c r="AW22" s="51" t="str">
        <f t="shared" si="9"/>
        <v/>
      </c>
      <c r="AX22" s="45"/>
      <c r="AY22" s="53"/>
      <c r="AZ22" s="71">
        <f t="shared" si="25"/>
        <v>45889</v>
      </c>
      <c r="BA22" s="72">
        <f t="shared" si="10"/>
        <v>34</v>
      </c>
      <c r="BB22" s="76"/>
      <c r="BD22" s="41"/>
    </row>
    <row r="23" spans="3:56" ht="20" customHeight="1">
      <c r="C23" s="52"/>
      <c r="D23" s="71">
        <f t="shared" si="11"/>
        <v>45525</v>
      </c>
      <c r="E23" s="72">
        <f t="shared" si="0"/>
        <v>34</v>
      </c>
      <c r="F23" s="73"/>
      <c r="G23" s="53"/>
      <c r="H23" s="39">
        <f t="shared" si="12"/>
        <v>45556</v>
      </c>
      <c r="I23" s="51" t="str">
        <f t="shared" si="1"/>
        <v/>
      </c>
      <c r="J23" s="45"/>
      <c r="K23" s="53"/>
      <c r="L23" s="71">
        <f t="shared" si="13"/>
        <v>45586</v>
      </c>
      <c r="M23" s="72" t="str">
        <f t="shared" si="14"/>
        <v/>
      </c>
      <c r="N23" s="73"/>
      <c r="O23" s="53"/>
      <c r="P23" s="39">
        <f t="shared" si="15"/>
        <v>45617</v>
      </c>
      <c r="Q23" s="51" t="str">
        <f t="shared" si="2"/>
        <v/>
      </c>
      <c r="R23" s="45"/>
      <c r="S23" s="53"/>
      <c r="T23" s="39">
        <f t="shared" si="16"/>
        <v>45647</v>
      </c>
      <c r="U23" s="51" t="str">
        <f t="shared" si="3"/>
        <v/>
      </c>
      <c r="V23" s="45"/>
      <c r="W23" s="53"/>
      <c r="X23" s="39">
        <f t="shared" si="17"/>
        <v>45678</v>
      </c>
      <c r="Y23" s="51" t="str">
        <f t="shared" si="4"/>
        <v/>
      </c>
      <c r="Z23" s="45"/>
      <c r="AA23" s="53"/>
      <c r="AB23" s="39">
        <f t="shared" si="18"/>
        <v>45709</v>
      </c>
      <c r="AC23" s="51" t="str">
        <f t="shared" si="5"/>
        <v/>
      </c>
      <c r="AD23" s="45"/>
      <c r="AE23" s="53"/>
      <c r="AF23" s="39">
        <f t="shared" si="19"/>
        <v>45737</v>
      </c>
      <c r="AG23" s="51" t="str">
        <f t="shared" si="6"/>
        <v/>
      </c>
      <c r="AH23" s="81" t="s">
        <v>56</v>
      </c>
      <c r="AI23" s="53"/>
      <c r="AJ23" s="71">
        <f t="shared" si="20"/>
        <v>45768</v>
      </c>
      <c r="AK23" s="72" t="str">
        <f t="shared" si="21"/>
        <v/>
      </c>
      <c r="AL23" s="73"/>
      <c r="AM23" s="53"/>
      <c r="AN23" s="39">
        <f t="shared" si="22"/>
        <v>45798</v>
      </c>
      <c r="AO23" s="51"/>
      <c r="AP23" s="45"/>
      <c r="AQ23" s="53"/>
      <c r="AR23" s="39">
        <f t="shared" si="23"/>
        <v>45829</v>
      </c>
      <c r="AS23" s="51" t="str">
        <f t="shared" si="8"/>
        <v/>
      </c>
      <c r="AT23" s="45"/>
      <c r="AU23" s="53"/>
      <c r="AV23" s="71">
        <f t="shared" si="24"/>
        <v>45859</v>
      </c>
      <c r="AW23" s="72" t="str">
        <f t="shared" si="9"/>
        <v/>
      </c>
      <c r="AX23" s="73"/>
      <c r="AY23" s="53"/>
      <c r="AZ23" s="71">
        <f t="shared" si="25"/>
        <v>45890</v>
      </c>
      <c r="BA23" s="72" t="str">
        <f t="shared" si="10"/>
        <v/>
      </c>
      <c r="BB23" s="76"/>
      <c r="BD23" s="41"/>
    </row>
    <row r="24" spans="3:56" ht="20" customHeight="1">
      <c r="C24" s="52"/>
      <c r="D24" s="71">
        <f t="shared" si="11"/>
        <v>45526</v>
      </c>
      <c r="E24" s="72" t="str">
        <f t="shared" si="0"/>
        <v/>
      </c>
      <c r="F24" s="73"/>
      <c r="G24" s="53"/>
      <c r="H24" s="39">
        <f t="shared" si="12"/>
        <v>45557</v>
      </c>
      <c r="I24" s="51" t="str">
        <f t="shared" si="1"/>
        <v/>
      </c>
      <c r="J24" s="45"/>
      <c r="K24" s="53"/>
      <c r="L24" s="71">
        <f t="shared" si="13"/>
        <v>45587</v>
      </c>
      <c r="M24" s="72" t="str">
        <f t="shared" si="14"/>
        <v/>
      </c>
      <c r="N24" s="73"/>
      <c r="O24" s="53"/>
      <c r="P24" s="39">
        <f t="shared" si="15"/>
        <v>45618</v>
      </c>
      <c r="Q24" s="51" t="str">
        <f t="shared" si="2"/>
        <v/>
      </c>
      <c r="R24" s="45"/>
      <c r="S24" s="53"/>
      <c r="T24" s="39">
        <f t="shared" si="16"/>
        <v>45648</v>
      </c>
      <c r="U24" s="51" t="str">
        <f t="shared" si="3"/>
        <v/>
      </c>
      <c r="V24" s="45"/>
      <c r="W24" s="53"/>
      <c r="X24" s="39">
        <f t="shared" si="17"/>
        <v>45679</v>
      </c>
      <c r="Y24" s="51"/>
      <c r="Z24" s="82" t="s">
        <v>51</v>
      </c>
      <c r="AA24" s="53"/>
      <c r="AB24" s="39">
        <f t="shared" si="18"/>
        <v>45710</v>
      </c>
      <c r="AC24" s="51" t="str">
        <f t="shared" si="5"/>
        <v/>
      </c>
      <c r="AD24" s="45"/>
      <c r="AE24" s="53"/>
      <c r="AF24" s="39">
        <f t="shared" si="19"/>
        <v>45738</v>
      </c>
      <c r="AG24" s="51" t="str">
        <f t="shared" si="6"/>
        <v/>
      </c>
      <c r="AH24" s="45"/>
      <c r="AI24" s="53"/>
      <c r="AJ24" s="39">
        <f t="shared" si="20"/>
        <v>45769</v>
      </c>
      <c r="AK24" s="51" t="str">
        <f t="shared" si="21"/>
        <v/>
      </c>
      <c r="AL24" s="82" t="s">
        <v>66</v>
      </c>
      <c r="AM24" s="53"/>
      <c r="AN24" s="39">
        <f t="shared" si="22"/>
        <v>45799</v>
      </c>
      <c r="AO24" s="51" t="str">
        <f t="shared" si="7"/>
        <v/>
      </c>
      <c r="AP24" s="45"/>
      <c r="AQ24" s="53"/>
      <c r="AR24" s="39">
        <f t="shared" si="23"/>
        <v>45830</v>
      </c>
      <c r="AS24" s="51" t="str">
        <f t="shared" si="8"/>
        <v/>
      </c>
      <c r="AT24" s="45"/>
      <c r="AU24" s="53"/>
      <c r="AV24" s="71">
        <f t="shared" si="24"/>
        <v>45860</v>
      </c>
      <c r="AW24" s="72" t="str">
        <f t="shared" si="9"/>
        <v/>
      </c>
      <c r="AX24" s="73"/>
      <c r="AY24" s="53"/>
      <c r="AZ24" s="71">
        <f t="shared" si="25"/>
        <v>45891</v>
      </c>
      <c r="BA24" s="72" t="str">
        <f t="shared" si="10"/>
        <v/>
      </c>
      <c r="BB24" s="76"/>
      <c r="BD24" s="41"/>
    </row>
    <row r="25" spans="3:56" ht="20" customHeight="1">
      <c r="C25" s="52"/>
      <c r="D25" s="71">
        <f t="shared" si="11"/>
        <v>45527</v>
      </c>
      <c r="E25" s="72" t="str">
        <f t="shared" si="0"/>
        <v/>
      </c>
      <c r="F25" s="73"/>
      <c r="G25" s="53"/>
      <c r="H25" s="39">
        <f t="shared" si="12"/>
        <v>45558</v>
      </c>
      <c r="I25" s="51" t="str">
        <f t="shared" si="1"/>
        <v/>
      </c>
      <c r="J25" s="45"/>
      <c r="K25" s="53"/>
      <c r="L25" s="71">
        <f t="shared" si="13"/>
        <v>45588</v>
      </c>
      <c r="M25" s="72"/>
      <c r="N25" s="73"/>
      <c r="O25" s="53"/>
      <c r="P25" s="39">
        <f t="shared" si="15"/>
        <v>45619</v>
      </c>
      <c r="Q25" s="51" t="str">
        <f t="shared" si="2"/>
        <v/>
      </c>
      <c r="R25" s="45"/>
      <c r="S25" s="53"/>
      <c r="T25" s="71">
        <f t="shared" si="16"/>
        <v>45649</v>
      </c>
      <c r="U25" s="72" t="str">
        <f t="shared" si="3"/>
        <v/>
      </c>
      <c r="V25" s="73"/>
      <c r="W25" s="53"/>
      <c r="X25" s="39">
        <f t="shared" si="17"/>
        <v>45680</v>
      </c>
      <c r="Y25" s="51" t="str">
        <f t="shared" si="4"/>
        <v/>
      </c>
      <c r="Z25" s="45"/>
      <c r="AA25" s="53"/>
      <c r="AB25" s="39">
        <f t="shared" si="18"/>
        <v>45711</v>
      </c>
      <c r="AC25" s="51" t="str">
        <f t="shared" si="5"/>
        <v/>
      </c>
      <c r="AD25" s="45"/>
      <c r="AE25" s="53"/>
      <c r="AF25" s="39">
        <f t="shared" si="19"/>
        <v>45739</v>
      </c>
      <c r="AG25" s="51" t="str">
        <f t="shared" si="6"/>
        <v/>
      </c>
      <c r="AH25" s="45"/>
      <c r="AI25" s="53"/>
      <c r="AJ25" s="39">
        <f t="shared" si="20"/>
        <v>45770</v>
      </c>
      <c r="AK25" s="51"/>
      <c r="AL25" s="45"/>
      <c r="AM25" s="53"/>
      <c r="AN25" s="39">
        <f t="shared" si="22"/>
        <v>45800</v>
      </c>
      <c r="AO25" s="51" t="str">
        <f t="shared" si="7"/>
        <v/>
      </c>
      <c r="AP25" s="45"/>
      <c r="AQ25" s="53"/>
      <c r="AR25" s="39">
        <f t="shared" si="23"/>
        <v>45831</v>
      </c>
      <c r="AS25" s="51" t="str">
        <f t="shared" si="8"/>
        <v/>
      </c>
      <c r="AT25" s="84" t="s">
        <v>48</v>
      </c>
      <c r="AU25" s="53"/>
      <c r="AV25" s="71">
        <f t="shared" si="24"/>
        <v>45861</v>
      </c>
      <c r="AW25" s="72">
        <f t="shared" si="9"/>
        <v>30</v>
      </c>
      <c r="AX25" s="73"/>
      <c r="AY25" s="53"/>
      <c r="AZ25" s="39">
        <f t="shared" si="25"/>
        <v>45892</v>
      </c>
      <c r="BA25" s="51" t="str">
        <f t="shared" si="10"/>
        <v/>
      </c>
      <c r="BB25" s="46"/>
      <c r="BD25" s="41"/>
    </row>
    <row r="26" spans="3:56" ht="20" customHeight="1">
      <c r="C26" s="52"/>
      <c r="D26" s="39">
        <f t="shared" si="11"/>
        <v>45528</v>
      </c>
      <c r="E26" s="51" t="str">
        <f t="shared" si="0"/>
        <v/>
      </c>
      <c r="F26" s="45"/>
      <c r="G26" s="53"/>
      <c r="H26" s="39">
        <f t="shared" si="12"/>
        <v>45559</v>
      </c>
      <c r="I26" s="51" t="str">
        <f t="shared" si="1"/>
        <v/>
      </c>
      <c r="J26" s="45"/>
      <c r="K26" s="53"/>
      <c r="L26" s="71">
        <f t="shared" si="13"/>
        <v>45589</v>
      </c>
      <c r="M26" s="72" t="str">
        <f t="shared" si="14"/>
        <v/>
      </c>
      <c r="N26" s="73"/>
      <c r="O26" s="53"/>
      <c r="P26" s="39">
        <f t="shared" si="15"/>
        <v>45620</v>
      </c>
      <c r="Q26" s="51" t="str">
        <f t="shared" si="2"/>
        <v/>
      </c>
      <c r="R26" s="45"/>
      <c r="S26" s="53"/>
      <c r="T26" s="71">
        <f t="shared" si="16"/>
        <v>45650</v>
      </c>
      <c r="U26" s="72" t="str">
        <f t="shared" si="3"/>
        <v/>
      </c>
      <c r="V26" s="73"/>
      <c r="W26" s="53"/>
      <c r="X26" s="39">
        <f t="shared" si="17"/>
        <v>45681</v>
      </c>
      <c r="Y26" s="51" t="str">
        <f t="shared" si="4"/>
        <v/>
      </c>
      <c r="Z26" s="45"/>
      <c r="AA26" s="53"/>
      <c r="AB26" s="71">
        <f t="shared" si="18"/>
        <v>45712</v>
      </c>
      <c r="AC26" s="72" t="str">
        <f t="shared" si="5"/>
        <v/>
      </c>
      <c r="AD26" s="73"/>
      <c r="AE26" s="53"/>
      <c r="AF26" s="39">
        <f t="shared" si="19"/>
        <v>45740</v>
      </c>
      <c r="AG26" s="51" t="str">
        <f t="shared" si="6"/>
        <v/>
      </c>
      <c r="AH26" s="45"/>
      <c r="AI26" s="53"/>
      <c r="AJ26" s="39">
        <f t="shared" si="20"/>
        <v>45771</v>
      </c>
      <c r="AK26" s="51" t="str">
        <f t="shared" si="21"/>
        <v/>
      </c>
      <c r="AL26" s="45"/>
      <c r="AM26" s="53"/>
      <c r="AN26" s="39">
        <f t="shared" si="22"/>
        <v>45801</v>
      </c>
      <c r="AO26" s="51" t="str">
        <f t="shared" si="7"/>
        <v/>
      </c>
      <c r="AP26" s="45"/>
      <c r="AQ26" s="53"/>
      <c r="AR26" s="39">
        <f t="shared" si="23"/>
        <v>45832</v>
      </c>
      <c r="AS26" s="51" t="str">
        <f t="shared" si="8"/>
        <v/>
      </c>
      <c r="AT26" s="84" t="s">
        <v>48</v>
      </c>
      <c r="AU26" s="53"/>
      <c r="AV26" s="71">
        <f t="shared" si="24"/>
        <v>45862</v>
      </c>
      <c r="AW26" s="72" t="str">
        <f t="shared" si="9"/>
        <v/>
      </c>
      <c r="AX26" s="73"/>
      <c r="AY26" s="53"/>
      <c r="AZ26" s="39">
        <f t="shared" si="25"/>
        <v>45893</v>
      </c>
      <c r="BA26" s="51" t="str">
        <f t="shared" si="10"/>
        <v/>
      </c>
      <c r="BB26" s="46"/>
      <c r="BD26" s="41"/>
    </row>
    <row r="27" spans="3:56" ht="20" customHeight="1">
      <c r="C27" s="52"/>
      <c r="D27" s="39">
        <f t="shared" si="11"/>
        <v>45529</v>
      </c>
      <c r="E27" s="51" t="str">
        <f t="shared" si="0"/>
        <v/>
      </c>
      <c r="F27" s="45"/>
      <c r="G27" s="53"/>
      <c r="H27" s="39">
        <f t="shared" si="12"/>
        <v>45560</v>
      </c>
      <c r="I27" s="51"/>
      <c r="J27" s="45"/>
      <c r="K27" s="53"/>
      <c r="L27" s="71">
        <f t="shared" si="13"/>
        <v>45590</v>
      </c>
      <c r="M27" s="72" t="str">
        <f t="shared" si="14"/>
        <v/>
      </c>
      <c r="N27" s="73"/>
      <c r="O27" s="53"/>
      <c r="P27" s="39">
        <f t="shared" si="15"/>
        <v>45621</v>
      </c>
      <c r="Q27" s="51" t="str">
        <f t="shared" si="2"/>
        <v/>
      </c>
      <c r="R27" s="45"/>
      <c r="S27" s="53"/>
      <c r="T27" s="71">
        <f t="shared" si="16"/>
        <v>45651</v>
      </c>
      <c r="U27" s="72"/>
      <c r="V27" s="73"/>
      <c r="W27" s="53"/>
      <c r="X27" s="39">
        <f t="shared" si="17"/>
        <v>45682</v>
      </c>
      <c r="Y27" s="51" t="str">
        <f t="shared" si="4"/>
        <v/>
      </c>
      <c r="Z27" s="45"/>
      <c r="AA27" s="53"/>
      <c r="AB27" s="71">
        <f t="shared" si="18"/>
        <v>45713</v>
      </c>
      <c r="AC27" s="72" t="str">
        <f t="shared" si="5"/>
        <v/>
      </c>
      <c r="AD27" s="73"/>
      <c r="AE27" s="53"/>
      <c r="AF27" s="39">
        <f t="shared" si="19"/>
        <v>45741</v>
      </c>
      <c r="AG27" s="51" t="str">
        <f t="shared" si="6"/>
        <v/>
      </c>
      <c r="AH27" s="45"/>
      <c r="AI27" s="53"/>
      <c r="AJ27" s="39">
        <f t="shared" si="20"/>
        <v>45772</v>
      </c>
      <c r="AK27" s="51" t="str">
        <f t="shared" si="21"/>
        <v/>
      </c>
      <c r="AL27" s="82" t="s">
        <v>60</v>
      </c>
      <c r="AM27" s="53"/>
      <c r="AN27" s="39">
        <f t="shared" si="22"/>
        <v>45802</v>
      </c>
      <c r="AO27" s="51" t="str">
        <f t="shared" si="7"/>
        <v/>
      </c>
      <c r="AP27" s="45"/>
      <c r="AQ27" s="53"/>
      <c r="AR27" s="39">
        <f t="shared" si="23"/>
        <v>45833</v>
      </c>
      <c r="AS27" s="51"/>
      <c r="AT27" s="84" t="s">
        <v>61</v>
      </c>
      <c r="AU27" s="53"/>
      <c r="AV27" s="71">
        <f t="shared" si="24"/>
        <v>45863</v>
      </c>
      <c r="AW27" s="72" t="str">
        <f t="shared" si="9"/>
        <v/>
      </c>
      <c r="AX27" s="73"/>
      <c r="AY27" s="53"/>
      <c r="AZ27" s="39">
        <f t="shared" si="25"/>
        <v>45894</v>
      </c>
      <c r="BA27" s="51" t="str">
        <f t="shared" si="10"/>
        <v/>
      </c>
      <c r="BB27" s="46"/>
      <c r="BD27" s="41"/>
    </row>
    <row r="28" spans="3:56" ht="20" customHeight="1">
      <c r="C28" s="52"/>
      <c r="D28" s="39">
        <f t="shared" si="11"/>
        <v>45530</v>
      </c>
      <c r="E28" s="51" t="str">
        <f t="shared" si="0"/>
        <v/>
      </c>
      <c r="F28" s="79" t="s">
        <v>30</v>
      </c>
      <c r="G28" s="53"/>
      <c r="H28" s="39">
        <f t="shared" si="12"/>
        <v>45561</v>
      </c>
      <c r="I28" s="51" t="str">
        <f t="shared" si="1"/>
        <v/>
      </c>
      <c r="J28" s="81" t="s">
        <v>37</v>
      </c>
      <c r="K28" s="53"/>
      <c r="L28" s="39">
        <f t="shared" si="13"/>
        <v>45591</v>
      </c>
      <c r="M28" s="51" t="str">
        <f t="shared" si="14"/>
        <v/>
      </c>
      <c r="N28" s="45"/>
      <c r="O28" s="53"/>
      <c r="P28" s="39">
        <f t="shared" si="15"/>
        <v>45622</v>
      </c>
      <c r="Q28" s="51" t="str">
        <f t="shared" si="2"/>
        <v/>
      </c>
      <c r="R28" s="45"/>
      <c r="S28" s="53"/>
      <c r="T28" s="71">
        <f t="shared" si="16"/>
        <v>45652</v>
      </c>
      <c r="U28" s="72" t="str">
        <f t="shared" si="3"/>
        <v/>
      </c>
      <c r="V28" s="73"/>
      <c r="W28" s="53"/>
      <c r="X28" s="39">
        <f t="shared" si="17"/>
        <v>45683</v>
      </c>
      <c r="Y28" s="51" t="str">
        <f t="shared" si="4"/>
        <v/>
      </c>
      <c r="Z28" s="45"/>
      <c r="AA28" s="53"/>
      <c r="AB28" s="71">
        <f t="shared" si="18"/>
        <v>45714</v>
      </c>
      <c r="AC28" s="72">
        <f t="shared" si="5"/>
        <v>9</v>
      </c>
      <c r="AD28" s="73"/>
      <c r="AE28" s="53"/>
      <c r="AF28" s="39">
        <f t="shared" si="19"/>
        <v>45742</v>
      </c>
      <c r="AG28" s="51"/>
      <c r="AH28" s="82" t="s">
        <v>41</v>
      </c>
      <c r="AI28" s="53"/>
      <c r="AJ28" s="39">
        <f t="shared" si="20"/>
        <v>45773</v>
      </c>
      <c r="AK28" s="51" t="str">
        <f t="shared" si="21"/>
        <v/>
      </c>
      <c r="AL28" s="45"/>
      <c r="AM28" s="53"/>
      <c r="AN28" s="39">
        <f t="shared" si="22"/>
        <v>45803</v>
      </c>
      <c r="AO28" s="51" t="str">
        <f t="shared" si="7"/>
        <v/>
      </c>
      <c r="AP28" s="45"/>
      <c r="AQ28" s="53"/>
      <c r="AR28" s="39">
        <f t="shared" si="23"/>
        <v>45834</v>
      </c>
      <c r="AS28" s="51" t="str">
        <f t="shared" si="8"/>
        <v/>
      </c>
      <c r="AT28" s="84" t="s">
        <v>62</v>
      </c>
      <c r="AU28" s="53"/>
      <c r="AV28" s="39">
        <f t="shared" si="24"/>
        <v>45864</v>
      </c>
      <c r="AW28" s="51" t="str">
        <f t="shared" si="9"/>
        <v/>
      </c>
      <c r="AX28" s="45"/>
      <c r="AY28" s="53"/>
      <c r="AZ28" s="39">
        <f t="shared" si="25"/>
        <v>45895</v>
      </c>
      <c r="BA28" s="51" t="str">
        <f t="shared" si="10"/>
        <v/>
      </c>
      <c r="BB28" s="46"/>
      <c r="BD28" s="41"/>
    </row>
    <row r="29" spans="3:56" ht="20" customHeight="1">
      <c r="C29" s="52"/>
      <c r="D29" s="39">
        <f t="shared" si="11"/>
        <v>45531</v>
      </c>
      <c r="E29" s="51" t="str">
        <f t="shared" si="0"/>
        <v/>
      </c>
      <c r="F29" s="78" t="s">
        <v>31</v>
      </c>
      <c r="G29" s="53"/>
      <c r="H29" s="71">
        <f t="shared" si="12"/>
        <v>45562</v>
      </c>
      <c r="I29" s="72" t="str">
        <f t="shared" si="1"/>
        <v/>
      </c>
      <c r="J29" s="73"/>
      <c r="K29" s="53"/>
      <c r="L29" s="39">
        <f t="shared" si="13"/>
        <v>45592</v>
      </c>
      <c r="M29" s="51" t="str">
        <f t="shared" si="14"/>
        <v/>
      </c>
      <c r="N29" s="45"/>
      <c r="O29" s="53"/>
      <c r="P29" s="39">
        <f t="shared" si="15"/>
        <v>45623</v>
      </c>
      <c r="Q29" s="51"/>
      <c r="R29" s="45"/>
      <c r="S29" s="53"/>
      <c r="T29" s="71">
        <f t="shared" si="16"/>
        <v>45653</v>
      </c>
      <c r="U29" s="72" t="str">
        <f t="shared" si="3"/>
        <v/>
      </c>
      <c r="V29" s="73"/>
      <c r="W29" s="53"/>
      <c r="X29" s="39">
        <f t="shared" si="17"/>
        <v>45684</v>
      </c>
      <c r="Y29" s="51" t="str">
        <f t="shared" si="4"/>
        <v/>
      </c>
      <c r="Z29" s="45"/>
      <c r="AA29" s="53"/>
      <c r="AB29" s="71">
        <f t="shared" si="18"/>
        <v>45715</v>
      </c>
      <c r="AC29" s="72" t="str">
        <f t="shared" si="5"/>
        <v/>
      </c>
      <c r="AD29" s="73"/>
      <c r="AE29" s="53"/>
      <c r="AF29" s="39">
        <f t="shared" si="19"/>
        <v>45743</v>
      </c>
      <c r="AG29" s="51" t="str">
        <f t="shared" si="6"/>
        <v/>
      </c>
      <c r="AH29" s="82" t="s">
        <v>41</v>
      </c>
      <c r="AI29" s="53"/>
      <c r="AJ29" s="39">
        <f t="shared" si="20"/>
        <v>45774</v>
      </c>
      <c r="AK29" s="51" t="str">
        <f t="shared" si="21"/>
        <v/>
      </c>
      <c r="AL29" s="45"/>
      <c r="AM29" s="53"/>
      <c r="AN29" s="39">
        <f t="shared" si="22"/>
        <v>45804</v>
      </c>
      <c r="AO29" s="51" t="str">
        <f t="shared" si="7"/>
        <v/>
      </c>
      <c r="AP29" s="45"/>
      <c r="AQ29" s="53"/>
      <c r="AR29" s="39">
        <f t="shared" si="23"/>
        <v>45835</v>
      </c>
      <c r="AS29" s="51" t="str">
        <f t="shared" si="8"/>
        <v/>
      </c>
      <c r="AT29" s="84" t="s">
        <v>62</v>
      </c>
      <c r="AU29" s="53"/>
      <c r="AV29" s="39">
        <f t="shared" si="24"/>
        <v>45865</v>
      </c>
      <c r="AW29" s="51" t="str">
        <f t="shared" si="9"/>
        <v/>
      </c>
      <c r="AX29" s="45"/>
      <c r="AY29" s="53"/>
      <c r="AZ29" s="39">
        <f t="shared" si="25"/>
        <v>45896</v>
      </c>
      <c r="BA29" s="51">
        <f t="shared" si="10"/>
        <v>35</v>
      </c>
      <c r="BB29" s="46"/>
      <c r="BD29" s="41"/>
    </row>
    <row r="30" spans="3:56" ht="20" customHeight="1">
      <c r="C30" s="52"/>
      <c r="D30" s="39">
        <f t="shared" si="11"/>
        <v>45532</v>
      </c>
      <c r="E30" s="51"/>
      <c r="F30" s="78" t="s">
        <v>32</v>
      </c>
      <c r="G30" s="53"/>
      <c r="H30" s="39">
        <f t="shared" si="12"/>
        <v>45563</v>
      </c>
      <c r="I30" s="51" t="str">
        <f t="shared" si="1"/>
        <v/>
      </c>
      <c r="J30" s="45"/>
      <c r="K30" s="53"/>
      <c r="L30" s="71">
        <f t="shared" si="13"/>
        <v>45593</v>
      </c>
      <c r="M30" s="72" t="str">
        <f t="shared" si="14"/>
        <v/>
      </c>
      <c r="N30" s="73"/>
      <c r="O30" s="53"/>
      <c r="P30" s="39">
        <f t="shared" si="15"/>
        <v>45624</v>
      </c>
      <c r="Q30" s="51" t="str">
        <f t="shared" si="2"/>
        <v/>
      </c>
      <c r="R30" s="45"/>
      <c r="S30" s="53"/>
      <c r="T30" s="39">
        <f t="shared" si="16"/>
        <v>45654</v>
      </c>
      <c r="U30" s="51" t="str">
        <f t="shared" si="3"/>
        <v/>
      </c>
      <c r="V30" s="45"/>
      <c r="W30" s="53"/>
      <c r="X30" s="39">
        <f t="shared" si="17"/>
        <v>45685</v>
      </c>
      <c r="Y30" s="51" t="str">
        <f t="shared" si="4"/>
        <v/>
      </c>
      <c r="Z30" s="45"/>
      <c r="AA30" s="53"/>
      <c r="AB30" s="71">
        <f t="shared" si="18"/>
        <v>45716</v>
      </c>
      <c r="AC30" s="72" t="str">
        <f t="shared" si="5"/>
        <v/>
      </c>
      <c r="AD30" s="73"/>
      <c r="AE30" s="53"/>
      <c r="AF30" s="39">
        <f t="shared" si="19"/>
        <v>45744</v>
      </c>
      <c r="AG30" s="51" t="str">
        <f t="shared" si="6"/>
        <v/>
      </c>
      <c r="AH30" s="82" t="s">
        <v>41</v>
      </c>
      <c r="AI30" s="53"/>
      <c r="AJ30" s="71">
        <f t="shared" si="20"/>
        <v>45775</v>
      </c>
      <c r="AK30" s="72" t="str">
        <f t="shared" si="21"/>
        <v/>
      </c>
      <c r="AL30" s="73"/>
      <c r="AM30" s="53"/>
      <c r="AN30" s="39">
        <f t="shared" si="22"/>
        <v>45805</v>
      </c>
      <c r="AO30" s="51"/>
      <c r="AP30" s="45"/>
      <c r="AQ30" s="53"/>
      <c r="AR30" s="39">
        <f t="shared" si="23"/>
        <v>45836</v>
      </c>
      <c r="AS30" s="51" t="str">
        <f t="shared" si="8"/>
        <v/>
      </c>
      <c r="AT30" s="45"/>
      <c r="AU30" s="53"/>
      <c r="AV30" s="71">
        <f t="shared" si="24"/>
        <v>45866</v>
      </c>
      <c r="AW30" s="72" t="str">
        <f t="shared" si="9"/>
        <v/>
      </c>
      <c r="AX30" s="73"/>
      <c r="AY30" s="53"/>
      <c r="AZ30" s="39">
        <f t="shared" si="25"/>
        <v>45897</v>
      </c>
      <c r="BA30" s="51" t="str">
        <f t="shared" si="10"/>
        <v/>
      </c>
      <c r="BB30" s="46"/>
      <c r="BD30" s="41"/>
    </row>
    <row r="31" spans="3:56" ht="20" customHeight="1">
      <c r="C31" s="52"/>
      <c r="D31" s="39">
        <f>IFERROR(IF(OR(D30="",MONTH(D30+1)&gt;MONTH(D30)),"",D30+1),"")</f>
        <v>45533</v>
      </c>
      <c r="E31" s="51" t="str">
        <f>IFERROR(IF(WEEKDAY(D31,2)=3, _xlfn.ISOWEEKNUM(D31),""),"")</f>
        <v/>
      </c>
      <c r="F31" s="45"/>
      <c r="G31" s="52"/>
      <c r="H31" s="39">
        <f>IFERROR(IF(OR(H30="",MONTH(H30+1)&gt;MONTH(H30)),"",H30+1),"")</f>
        <v>45564</v>
      </c>
      <c r="I31" s="51" t="str">
        <f>IFERROR(IF(WEEKDAY(H31,2)=3, _xlfn.ISOWEEKNUM(H31),""),"")</f>
        <v/>
      </c>
      <c r="J31" s="45"/>
      <c r="K31" s="53"/>
      <c r="L31" s="71">
        <f>IFERROR(IF(OR(L30="",MONTH(L30+1)&gt;MONTH(L30)),"",L30+1),"")</f>
        <v>45594</v>
      </c>
      <c r="M31" s="72" t="str">
        <f>IFERROR(IF(WEEKDAY(L31,2)=3, _xlfn.ISOWEEKNUM(L31),""),"")</f>
        <v/>
      </c>
      <c r="N31" s="73"/>
      <c r="O31" s="53"/>
      <c r="P31" s="39">
        <f>IFERROR(IF(OR(P30="",MONTH(P30+1)&gt;MONTH(P30)),"",P30+1),"")</f>
        <v>45625</v>
      </c>
      <c r="Q31" s="51" t="str">
        <f>IFERROR(IF(WEEKDAY(P31,2)=3, _xlfn.ISOWEEKNUM(P31),""),"")</f>
        <v/>
      </c>
      <c r="R31" s="45"/>
      <c r="S31" s="53"/>
      <c r="T31" s="39">
        <f>IFERROR(IF(OR(T30="",MONTH(T30+1)&gt;MONTH(T30)),"",T30+1),"")</f>
        <v>45655</v>
      </c>
      <c r="U31" s="51" t="str">
        <f>IFERROR(IF(WEEKDAY(T31,2)=3, _xlfn.ISOWEEKNUM(T31),""),"")</f>
        <v/>
      </c>
      <c r="V31" s="45"/>
      <c r="W31" s="53"/>
      <c r="X31" s="39">
        <f>IFERROR(IF(OR(X30="",MONTH(X30+1)&gt;MONTH(X30)),"",X30+1),"")</f>
        <v>45686</v>
      </c>
      <c r="Y31" s="51"/>
      <c r="Z31" s="45"/>
      <c r="AA31" s="53"/>
      <c r="AB31" s="39" t="str">
        <f>IFERROR(IF(OR(AB30="",MONTH(AB30+1)&gt;MONTH(AB30)),"",AB30+1),"")</f>
        <v/>
      </c>
      <c r="AC31" s="51" t="str">
        <f>IFERROR(IF(WEEKDAY(AB31,2)=3, _xlfn.ISOWEEKNUM(AB31),""),"")</f>
        <v/>
      </c>
      <c r="AD31" s="45"/>
      <c r="AE31" s="53"/>
      <c r="AF31" s="39">
        <f>IFERROR(IF(OR(AF30="",MONTH(AF30+1)&gt;MONTH(AF30)),"",AF30+1),"")</f>
        <v>45745</v>
      </c>
      <c r="AG31" s="51" t="str">
        <f>IFERROR(IF(WEEKDAY(AF31,2)=3, _xlfn.ISOWEEKNUM(AF31),""),"")</f>
        <v/>
      </c>
      <c r="AH31" s="45"/>
      <c r="AI31" s="53"/>
      <c r="AJ31" s="71">
        <f>IFERROR(IF(OR(AJ30="",MONTH(AJ30+1)&gt;MONTH(AJ30)),"",AJ30+1),"")</f>
        <v>45776</v>
      </c>
      <c r="AK31" s="72" t="str">
        <f>IFERROR(IF(WEEKDAY(AJ31,2)=3, _xlfn.ISOWEEKNUM(AJ31),""),"")</f>
        <v/>
      </c>
      <c r="AL31" s="73"/>
      <c r="AM31" s="53"/>
      <c r="AN31" s="71">
        <f>IFERROR(IF(OR(AN30="",MONTH(AN30+1)&gt;MONTH(AN30)),"",AN30+1),"")</f>
        <v>45806</v>
      </c>
      <c r="AO31" s="72" t="str">
        <f>IFERROR(IF(WEEKDAY(AN31,2)=3, _xlfn.ISOWEEKNUM(AN31),""),"")</f>
        <v/>
      </c>
      <c r="AP31" s="73"/>
      <c r="AQ31" s="53"/>
      <c r="AR31" s="39">
        <f>IFERROR(IF(OR(AR30="",MONTH(AR30+1)&gt;MONTH(AR30)),"",AR30+1),"")</f>
        <v>45837</v>
      </c>
      <c r="AS31" s="51" t="str">
        <f>IFERROR(IF(WEEKDAY(AR31,2)=3, _xlfn.ISOWEEKNUM(AR31),""),"")</f>
        <v/>
      </c>
      <c r="AT31" s="45"/>
      <c r="AU31" s="53"/>
      <c r="AV31" s="71">
        <f>IFERROR(IF(OR(AV30="",MONTH(AV30+1)&gt;MONTH(AV30)),"",AV30+1),"")</f>
        <v>45867</v>
      </c>
      <c r="AW31" s="72" t="str">
        <f>IFERROR(IF(WEEKDAY(AV31,2)=3, _xlfn.ISOWEEKNUM(AV31),""),"")</f>
        <v/>
      </c>
      <c r="AX31" s="73"/>
      <c r="AY31" s="53"/>
      <c r="AZ31" s="39">
        <f>IFERROR(IF(OR(AZ30="",MONTH(AZ30+1)&gt;MONTH(AZ30)),"",AZ30+1),"")</f>
        <v>45898</v>
      </c>
      <c r="BA31" s="51" t="str">
        <f>IFERROR(IF(WEEKDAY(AZ31,2)=3, _xlfn.ISOWEEKNUM(AZ31),""),"")</f>
        <v/>
      </c>
      <c r="BB31" s="46"/>
      <c r="BD31" s="41"/>
    </row>
    <row r="32" spans="3:56" ht="20" customHeight="1">
      <c r="C32" s="52"/>
      <c r="D32" s="39">
        <f t="shared" ref="D32" si="26">IFERROR(IF(OR(D31="",MONTH(D31+1)&gt;MONTH(D31)),"",D31+1),"")</f>
        <v>45534</v>
      </c>
      <c r="E32" s="51" t="str">
        <f t="shared" ref="E32:E33" si="27">IFERROR(IF(WEEKDAY(D32,2)=3, _xlfn.ISOWEEKNUM(D32),""),"")</f>
        <v/>
      </c>
      <c r="F32" s="45"/>
      <c r="G32" s="52"/>
      <c r="H32" s="39">
        <f t="shared" ref="H32:H33" si="28">IFERROR(IF(OR(H31="",MONTH(H31+1)&gt;MONTH(H31)),"",H31+1),"")</f>
        <v>45565</v>
      </c>
      <c r="I32" s="51" t="str">
        <f t="shared" ref="I32:I33" si="29">IFERROR(IF(WEEKDAY(H32,2)=3, _xlfn.ISOWEEKNUM(H32),""),"")</f>
        <v/>
      </c>
      <c r="J32" s="45"/>
      <c r="K32" s="53"/>
      <c r="L32" s="71">
        <f t="shared" ref="L32:L33" si="30">IFERROR(IF(OR(L31="",MONTH(L31+1)&gt;MONTH(L31)),"",L31+1),"")</f>
        <v>45595</v>
      </c>
      <c r="M32" s="72"/>
      <c r="N32" s="73"/>
      <c r="O32" s="53"/>
      <c r="P32" s="39">
        <f t="shared" ref="P32:P33" si="31">IFERROR(IF(OR(P31="",MONTH(P31+1)&gt;MONTH(P31)),"",P31+1),"")</f>
        <v>45626</v>
      </c>
      <c r="Q32" s="51" t="str">
        <f t="shared" ref="Q32:Q33" si="32">IFERROR(IF(WEEKDAY(P32,2)=3, _xlfn.ISOWEEKNUM(P32),""),"")</f>
        <v/>
      </c>
      <c r="R32" s="45"/>
      <c r="S32" s="53"/>
      <c r="T32" s="71">
        <f t="shared" ref="T32:T33" si="33">IFERROR(IF(OR(T31="",MONTH(T31+1)&gt;MONTH(T31)),"",T31+1),"")</f>
        <v>45656</v>
      </c>
      <c r="U32" s="72" t="str">
        <f t="shared" ref="U32:U33" si="34">IFERROR(IF(WEEKDAY(T32,2)=3, _xlfn.ISOWEEKNUM(T32),""),"")</f>
        <v/>
      </c>
      <c r="V32" s="73"/>
      <c r="W32" s="53"/>
      <c r="X32" s="39">
        <f t="shared" ref="X32:X33" si="35">IFERROR(IF(OR(X31="",MONTH(X31+1)&gt;MONTH(X31)),"",X31+1),"")</f>
        <v>45687</v>
      </c>
      <c r="Y32" s="51" t="str">
        <f t="shared" ref="Y32:Y33" si="36">IFERROR(IF(WEEKDAY(X32,2)=3, _xlfn.ISOWEEKNUM(X32),""),"")</f>
        <v/>
      </c>
      <c r="Z32" s="45"/>
      <c r="AA32" s="53"/>
      <c r="AB32" s="39" t="str">
        <f t="shared" ref="AB32:AB33" si="37">IFERROR(IF(OR(AB31="",MONTH(AB31+1)&gt;MONTH(AB31)),"",AB31+1),"")</f>
        <v/>
      </c>
      <c r="AC32" s="51" t="str">
        <f t="shared" ref="AC32:AC33" si="38">IFERROR(IF(WEEKDAY(AB32,2)=3, _xlfn.ISOWEEKNUM(AB32),""),"")</f>
        <v/>
      </c>
      <c r="AD32" s="45"/>
      <c r="AE32" s="53"/>
      <c r="AF32" s="39">
        <f t="shared" ref="AF32:AF33" si="39">IFERROR(IF(OR(AF31="",MONTH(AF31+1)&gt;MONTH(AF31)),"",AF31+1),"")</f>
        <v>45746</v>
      </c>
      <c r="AG32" s="51" t="str">
        <f t="shared" ref="AG32:AG33" si="40">IFERROR(IF(WEEKDAY(AF32,2)=3, _xlfn.ISOWEEKNUM(AF32),""),"")</f>
        <v/>
      </c>
      <c r="AH32" s="45"/>
      <c r="AI32" s="53"/>
      <c r="AJ32" s="71">
        <f t="shared" ref="AJ32:AJ33" si="41">IFERROR(IF(OR(AJ31="",MONTH(AJ31+1)&gt;MONTH(AJ31)),"",AJ31+1),"")</f>
        <v>45777</v>
      </c>
      <c r="AK32" s="72"/>
      <c r="AL32" s="73"/>
      <c r="AM32" s="53"/>
      <c r="AN32" s="39">
        <f t="shared" ref="AN32:AN33" si="42">IFERROR(IF(OR(AN31="",MONTH(AN31+1)&gt;MONTH(AN31)),"",AN31+1),"")</f>
        <v>45807</v>
      </c>
      <c r="AO32" s="51" t="str">
        <f t="shared" ref="AO32:AO33" si="43">IFERROR(IF(WEEKDAY(AN32,2)=3, _xlfn.ISOWEEKNUM(AN32),""),"")</f>
        <v/>
      </c>
      <c r="AP32" s="45"/>
      <c r="AQ32" s="53"/>
      <c r="AR32" s="39">
        <f t="shared" ref="AR32:AR33" si="44">IFERROR(IF(OR(AR31="",MONTH(AR31+1)&gt;MONTH(AR31)),"",AR31+1),"")</f>
        <v>45838</v>
      </c>
      <c r="AS32" s="51" t="str">
        <f t="shared" ref="AS32:AS33" si="45">IFERROR(IF(WEEKDAY(AR32,2)=3, _xlfn.ISOWEEKNUM(AR32),""),"")</f>
        <v/>
      </c>
      <c r="AT32" s="79" t="s">
        <v>63</v>
      </c>
      <c r="AU32" s="53"/>
      <c r="AV32" s="71">
        <f t="shared" ref="AV32:AV33" si="46">IFERROR(IF(OR(AV31="",MONTH(AV31+1)&gt;MONTH(AV31)),"",AV31+1),"")</f>
        <v>45868</v>
      </c>
      <c r="AW32" s="72">
        <f t="shared" ref="AW32:AW33" si="47">IFERROR(IF(WEEKDAY(AV32,2)=3, _xlfn.ISOWEEKNUM(AV32),""),"")</f>
        <v>31</v>
      </c>
      <c r="AX32" s="73"/>
      <c r="AY32" s="53"/>
      <c r="AZ32" s="39">
        <f t="shared" ref="AZ32:AZ33" si="48">IFERROR(IF(OR(AZ31="",MONTH(AZ31+1)&gt;MONTH(AZ31)),"",AZ31+1),"")</f>
        <v>45899</v>
      </c>
      <c r="BA32" s="51" t="str">
        <f t="shared" ref="BA32:BA33" si="49">IFERROR(IF(WEEKDAY(AZ32,2)=3, _xlfn.ISOWEEKNUM(AZ32),""),"")</f>
        <v/>
      </c>
      <c r="BB32" s="46"/>
      <c r="BD32" s="41"/>
    </row>
    <row r="33" spans="1:56" ht="20" customHeight="1">
      <c r="C33" s="53"/>
      <c r="D33" s="39">
        <f>IFERROR(IF(OR(D31="",D32="",MONTH(D32+1)&gt;MONTH(D32)),"",D32+1),"")</f>
        <v>45535</v>
      </c>
      <c r="E33" s="51" t="str">
        <f t="shared" si="27"/>
        <v/>
      </c>
      <c r="F33" s="45"/>
      <c r="G33" s="52"/>
      <c r="H33" s="39" t="str">
        <f t="shared" si="28"/>
        <v/>
      </c>
      <c r="I33" s="51" t="str">
        <f t="shared" si="29"/>
        <v/>
      </c>
      <c r="J33" s="45"/>
      <c r="K33" s="53"/>
      <c r="L33" s="71">
        <f t="shared" si="30"/>
        <v>45596</v>
      </c>
      <c r="M33" s="72" t="str">
        <f t="shared" ref="M33" si="50">IFERROR(IF(WEEKDAY(L33,2)=3, _xlfn.ISOWEEKNUM(L33),""),"")</f>
        <v/>
      </c>
      <c r="N33" s="73"/>
      <c r="O33" s="53"/>
      <c r="P33" s="39" t="str">
        <f t="shared" si="31"/>
        <v/>
      </c>
      <c r="Q33" s="51" t="str">
        <f t="shared" si="32"/>
        <v/>
      </c>
      <c r="R33" s="45"/>
      <c r="S33" s="53"/>
      <c r="T33" s="71">
        <f t="shared" si="33"/>
        <v>45657</v>
      </c>
      <c r="U33" s="72" t="str">
        <f t="shared" si="34"/>
        <v/>
      </c>
      <c r="V33" s="73"/>
      <c r="W33" s="53"/>
      <c r="X33" s="39">
        <f t="shared" si="35"/>
        <v>45688</v>
      </c>
      <c r="Y33" s="51" t="str">
        <f t="shared" si="36"/>
        <v/>
      </c>
      <c r="Z33" s="45"/>
      <c r="AA33" s="53"/>
      <c r="AB33" s="39" t="str">
        <f t="shared" si="37"/>
        <v/>
      </c>
      <c r="AC33" s="51" t="str">
        <f t="shared" si="38"/>
        <v/>
      </c>
      <c r="AD33" s="45"/>
      <c r="AE33" s="53"/>
      <c r="AF33" s="39">
        <f t="shared" si="39"/>
        <v>45747</v>
      </c>
      <c r="AG33" s="51" t="str">
        <f t="shared" si="40"/>
        <v/>
      </c>
      <c r="AH33" s="82" t="s">
        <v>41</v>
      </c>
      <c r="AI33" s="53"/>
      <c r="AJ33" s="39" t="str">
        <f t="shared" si="41"/>
        <v/>
      </c>
      <c r="AK33" s="51" t="str">
        <f t="shared" ref="AK33" si="51">IFERROR(IF(WEEKDAY(AJ33,2)=3, _xlfn.ISOWEEKNUM(AJ33),""),"")</f>
        <v/>
      </c>
      <c r="AL33" s="45"/>
      <c r="AM33" s="53"/>
      <c r="AN33" s="39">
        <f t="shared" si="42"/>
        <v>45808</v>
      </c>
      <c r="AO33" s="51" t="str">
        <f t="shared" si="43"/>
        <v/>
      </c>
      <c r="AP33" s="45"/>
      <c r="AQ33" s="53"/>
      <c r="AR33" s="39" t="str">
        <f t="shared" si="44"/>
        <v/>
      </c>
      <c r="AS33" s="51" t="str">
        <f t="shared" si="45"/>
        <v/>
      </c>
      <c r="AT33" s="45"/>
      <c r="AU33" s="53"/>
      <c r="AV33" s="71">
        <f t="shared" si="46"/>
        <v>45869</v>
      </c>
      <c r="AW33" s="72" t="str">
        <f t="shared" si="47"/>
        <v/>
      </c>
      <c r="AX33" s="73"/>
      <c r="AY33" s="53"/>
      <c r="AZ33" s="39">
        <f t="shared" si="48"/>
        <v>45900</v>
      </c>
      <c r="BA33" s="51" t="str">
        <f t="shared" si="49"/>
        <v/>
      </c>
      <c r="BB33" s="46"/>
      <c r="BD33" s="41"/>
    </row>
    <row r="34" spans="1:56" ht="14.25" customHeight="1">
      <c r="D34" s="35"/>
      <c r="E34" s="48"/>
      <c r="F34" s="36"/>
      <c r="G34" s="33"/>
      <c r="H34" s="35"/>
      <c r="I34" s="35"/>
      <c r="J34" s="36"/>
      <c r="K34" s="33"/>
      <c r="L34" s="35"/>
      <c r="M34" s="35"/>
      <c r="N34" s="36"/>
      <c r="O34" s="33"/>
      <c r="P34" s="35"/>
      <c r="Q34" s="35"/>
      <c r="R34" s="36"/>
      <c r="T34" s="35"/>
      <c r="U34" s="35"/>
      <c r="V34" s="36"/>
      <c r="W34" s="33"/>
      <c r="X34" s="35"/>
      <c r="Y34" s="35"/>
      <c r="Z34" s="36"/>
      <c r="AB34" s="35"/>
      <c r="AC34" s="35"/>
      <c r="AD34" s="36"/>
      <c r="AE34" s="33"/>
      <c r="AF34" s="35"/>
      <c r="AG34" s="35"/>
      <c r="AH34" s="36"/>
      <c r="AI34" s="33"/>
      <c r="AJ34" s="35"/>
      <c r="AK34" s="35"/>
      <c r="AL34" s="36"/>
      <c r="AM34" s="33"/>
      <c r="AN34" s="35"/>
      <c r="AO34" s="35"/>
      <c r="AP34" s="36"/>
      <c r="AQ34" s="33"/>
      <c r="AR34" s="35"/>
      <c r="AS34" s="35"/>
      <c r="AT34" s="36"/>
      <c r="AU34" s="33"/>
      <c r="AV34" s="35"/>
      <c r="AW34" s="35"/>
      <c r="AX34" s="36"/>
      <c r="AZ34" s="35"/>
      <c r="BA34" s="35"/>
      <c r="BB34" s="36"/>
    </row>
    <row r="35" spans="1:56" ht="15" hidden="1" customHeight="1">
      <c r="P35" s="32"/>
      <c r="Q35" s="32"/>
      <c r="T35" s="32"/>
      <c r="U35" s="32"/>
      <c r="X35" s="32"/>
      <c r="Y35" s="32"/>
      <c r="AB35" s="32"/>
      <c r="AC35" s="32"/>
      <c r="AF35" s="32"/>
      <c r="AG35" s="32"/>
      <c r="AJ35" s="32"/>
      <c r="AK35" s="32"/>
      <c r="AN35" s="32"/>
      <c r="AO35" s="32"/>
      <c r="AR35" s="32"/>
      <c r="AS35" s="32"/>
      <c r="AV35" s="32"/>
      <c r="AW35" s="32"/>
      <c r="AY35" s="32"/>
      <c r="AZ35" s="32"/>
      <c r="BA35" s="32"/>
      <c r="BB35" s="32"/>
    </row>
    <row r="36" spans="1:56" ht="15" hidden="1" customHeight="1">
      <c r="P36" s="32"/>
      <c r="Q36" s="32"/>
      <c r="T36" s="32"/>
      <c r="U36" s="32"/>
      <c r="X36" s="32"/>
      <c r="Y36" s="32"/>
      <c r="AB36" s="32"/>
      <c r="AC36" s="32"/>
      <c r="AF36" s="32"/>
      <c r="AG36" s="32"/>
      <c r="AJ36" s="32"/>
      <c r="AK36" s="32"/>
      <c r="AN36" s="32"/>
      <c r="AO36" s="32"/>
      <c r="AR36" s="32"/>
      <c r="AS36" s="32"/>
      <c r="AV36" s="32"/>
      <c r="AW36" s="32"/>
      <c r="AY36" s="32"/>
      <c r="AZ36" s="32"/>
      <c r="BA36" s="32"/>
      <c r="BB36" s="32"/>
    </row>
    <row r="37" spans="1:56" ht="15" hidden="1" customHeight="1">
      <c r="P37" s="32"/>
      <c r="Q37" s="32"/>
      <c r="T37" s="32"/>
      <c r="U37" s="32"/>
      <c r="X37" s="32"/>
      <c r="Y37" s="32"/>
      <c r="Z37" s="42"/>
      <c r="AB37" s="32"/>
      <c r="AC37" s="32"/>
      <c r="AF37" s="32"/>
      <c r="AG37" s="32"/>
      <c r="AJ37" s="32"/>
      <c r="AK37" s="32"/>
      <c r="AN37" s="32"/>
      <c r="AO37" s="32"/>
      <c r="AR37" s="32"/>
      <c r="AS37" s="32"/>
      <c r="AV37" s="32"/>
      <c r="AW37" s="32"/>
      <c r="AY37" s="32"/>
      <c r="AZ37" s="32"/>
      <c r="BA37" s="32"/>
      <c r="BB37" s="32"/>
    </row>
    <row r="38" spans="1:56" ht="15" hidden="1" customHeight="1">
      <c r="A38" s="43" t="str">
        <f>IF(P1="Equipe atelier",A39,IF(P1="Equipe 1",A40,IF(P1="Equipe 2",A41,"")))</f>
        <v/>
      </c>
      <c r="P38" s="32"/>
      <c r="Q38" s="32"/>
      <c r="T38" s="32"/>
      <c r="U38" s="32"/>
      <c r="X38" s="32"/>
      <c r="Y38" s="32"/>
      <c r="Z38" s="42"/>
      <c r="AB38" s="32"/>
      <c r="AC38" s="32"/>
      <c r="AF38" s="32"/>
      <c r="AG38" s="32"/>
      <c r="AJ38" s="32"/>
      <c r="AK38" s="32"/>
      <c r="AN38" s="32"/>
      <c r="AO38" s="32"/>
      <c r="AR38" s="32"/>
      <c r="AS38" s="32"/>
      <c r="AV38" s="32"/>
      <c r="AW38" s="32"/>
      <c r="AY38" s="32"/>
      <c r="AZ38" s="32"/>
      <c r="BA38" s="32"/>
      <c r="BB38" s="32"/>
    </row>
    <row r="39" spans="1:56" ht="15" hidden="1" customHeight="1">
      <c r="A39" s="44" t="s">
        <v>26</v>
      </c>
      <c r="P39" s="32"/>
      <c r="Q39" s="32"/>
      <c r="T39" s="32"/>
      <c r="U39" s="32"/>
      <c r="X39" s="32"/>
      <c r="Y39" s="32"/>
      <c r="Z39" s="42"/>
      <c r="AB39" s="32"/>
      <c r="AC39" s="32"/>
      <c r="AF39" s="32"/>
      <c r="AG39" s="32"/>
      <c r="AJ39" s="32"/>
      <c r="AK39" s="32"/>
      <c r="AN39" s="32"/>
      <c r="AO39" s="32"/>
      <c r="AR39" s="32"/>
      <c r="AS39" s="32"/>
      <c r="AV39" s="32"/>
      <c r="AW39" s="32"/>
      <c r="AY39" s="32"/>
      <c r="AZ39" s="32"/>
      <c r="BA39" s="32"/>
      <c r="BB39" s="32"/>
    </row>
    <row r="40" spans="1:56" ht="20" hidden="1" customHeight="1">
      <c r="A40" s="44" t="s">
        <v>27</v>
      </c>
      <c r="D40" s="37"/>
      <c r="E40" s="50"/>
      <c r="H40" s="38"/>
      <c r="I40" s="38"/>
      <c r="L40" s="38"/>
      <c r="M40" s="38"/>
      <c r="P40" s="38"/>
      <c r="Q40" s="38"/>
      <c r="T40" s="38"/>
      <c r="U40" s="38"/>
      <c r="X40" s="38"/>
      <c r="Y40" s="38"/>
      <c r="Z40" s="42"/>
      <c r="AB40" s="38"/>
      <c r="AC40" s="38"/>
      <c r="AF40" s="38"/>
      <c r="AG40" s="38"/>
      <c r="AJ40" s="38"/>
      <c r="AK40" s="38"/>
      <c r="AN40" s="38"/>
      <c r="AO40" s="38"/>
      <c r="AR40" s="38"/>
      <c r="AS40" s="38"/>
      <c r="AV40" s="38"/>
      <c r="AW40" s="38"/>
    </row>
    <row r="41" spans="1:56" ht="19" hidden="1">
      <c r="A41" s="43" t="s">
        <v>28</v>
      </c>
      <c r="F41" s="40"/>
      <c r="Z41" s="42"/>
    </row>
    <row r="42" spans="1:56" ht="0" hidden="1" customHeight="1">
      <c r="Z42" s="42"/>
    </row>
    <row r="43" spans="1:56" ht="0" hidden="1" customHeight="1">
      <c r="Z43" s="42"/>
    </row>
    <row r="44" spans="1:56" ht="0" hidden="1" customHeight="1">
      <c r="Z44" s="42"/>
    </row>
  </sheetData>
  <sheetProtection selectLockedCells="1"/>
  <mergeCells count="26">
    <mergeCell ref="AQ1:AT1"/>
    <mergeCell ref="AU1:AX1"/>
    <mergeCell ref="AY1:BB1"/>
    <mergeCell ref="S2:V2"/>
    <mergeCell ref="W2:Z2"/>
    <mergeCell ref="AA2:AD2"/>
    <mergeCell ref="AE2:AH2"/>
    <mergeCell ref="AI2:AL2"/>
    <mergeCell ref="AM2:AP2"/>
    <mergeCell ref="AQ2:AT2"/>
    <mergeCell ref="AU2:AX2"/>
    <mergeCell ref="AY2:BB2"/>
    <mergeCell ref="S1:V1"/>
    <mergeCell ref="W1:Z1"/>
    <mergeCell ref="AA1:AD1"/>
    <mergeCell ref="AE1:AH1"/>
    <mergeCell ref="AI1:AL1"/>
    <mergeCell ref="AM1:AP1"/>
    <mergeCell ref="K2:N2"/>
    <mergeCell ref="O2:R2"/>
    <mergeCell ref="C2:F2"/>
    <mergeCell ref="G2:J2"/>
    <mergeCell ref="C1:F1"/>
    <mergeCell ref="G1:J1"/>
    <mergeCell ref="K1:N1"/>
    <mergeCell ref="O1:R1"/>
  </mergeCells>
  <conditionalFormatting sqref="C3:C33 G3:G33 K3:K33 O3:O33 S3:S33 W3:W33 AA3:AA33 AE3:AE33 AI3:AI33 AM3:AM33 AQ3:AQ33 AU3:AU33 AY3:AY33">
    <cfRule type="expression" dxfId="82" priority="176">
      <formula>AND(D3&lt;&gt;"",SUMPRODUCT((D3&gt;=DVac)*(D3&lt;=FVac))&gt;0)</formula>
    </cfRule>
  </conditionalFormatting>
  <conditionalFormatting sqref="D3:F33">
    <cfRule type="expression" dxfId="81" priority="169">
      <formula>WEEKDAY($D3,2)&gt;5</formula>
    </cfRule>
    <cfRule type="expression" dxfId="80" priority="154">
      <formula>COUNTIF(Fériés,$D3)=1</formula>
    </cfRule>
  </conditionalFormatting>
  <conditionalFormatting sqref="D31:F33">
    <cfRule type="expression" dxfId="79" priority="58">
      <formula>$D31=""</formula>
    </cfRule>
  </conditionalFormatting>
  <conditionalFormatting sqref="H3:J33">
    <cfRule type="expression" dxfId="78" priority="42">
      <formula>WEEKDAY($H3,2)&gt;5</formula>
    </cfRule>
    <cfRule type="expression" dxfId="77" priority="30">
      <formula>COUNTIF(Fériés,$H3)=1</formula>
    </cfRule>
  </conditionalFormatting>
  <conditionalFormatting sqref="H31:J33">
    <cfRule type="expression" dxfId="76" priority="29">
      <formula>$H31=""</formula>
    </cfRule>
  </conditionalFormatting>
  <conditionalFormatting sqref="L3:N33">
    <cfRule type="expression" dxfId="75" priority="41">
      <formula>WEEKDAY($L3,2)&gt;5</formula>
    </cfRule>
    <cfRule type="expression" dxfId="74" priority="28">
      <formula>COUNTIF(Fériés,$L3)&gt;0</formula>
    </cfRule>
  </conditionalFormatting>
  <conditionalFormatting sqref="L31:N33">
    <cfRule type="expression" dxfId="73" priority="27">
      <formula>$L31=""</formula>
    </cfRule>
  </conditionalFormatting>
  <conditionalFormatting sqref="P3:R33">
    <cfRule type="expression" dxfId="72" priority="40">
      <formula>WEEKDAY($P3,2)&gt;5</formula>
    </cfRule>
    <cfRule type="expression" dxfId="71" priority="26">
      <formula>COUNTIF(Fériés,$P3)&gt;0</formula>
    </cfRule>
  </conditionalFormatting>
  <conditionalFormatting sqref="P31:R33">
    <cfRule type="expression" dxfId="70" priority="25">
      <formula>$P31=""</formula>
    </cfRule>
  </conditionalFormatting>
  <conditionalFormatting sqref="T3:V17 T18:U20 T21:V33">
    <cfRule type="expression" dxfId="69" priority="39">
      <formula>WEEKDAY($T3,2)&gt;5</formula>
    </cfRule>
  </conditionalFormatting>
  <conditionalFormatting sqref="T21:V33 T3:V17 T18:U20">
    <cfRule type="expression" dxfId="68" priority="24">
      <formula>COUNTIF(Fériés,$T3)&gt;0</formula>
    </cfRule>
  </conditionalFormatting>
  <conditionalFormatting sqref="T31:V33">
    <cfRule type="expression" dxfId="67" priority="23">
      <formula>$T31=""</formula>
    </cfRule>
  </conditionalFormatting>
  <conditionalFormatting sqref="V18:V20">
    <cfRule type="expression" dxfId="66" priority="1">
      <formula>COUNTIF(Fériés,$L18)&gt;0</formula>
    </cfRule>
    <cfRule type="expression" dxfId="65" priority="2">
      <formula>WEEKDAY($L18,2)&gt;5</formula>
    </cfRule>
  </conditionalFormatting>
  <conditionalFormatting sqref="X3:Z33">
    <cfRule type="expression" dxfId="64" priority="22">
      <formula>COUNTIF(Fériés,$X3)&gt;0</formula>
    </cfRule>
    <cfRule type="expression" dxfId="63" priority="38">
      <formula>WEEKDAY($X3,2)&gt;5</formula>
    </cfRule>
  </conditionalFormatting>
  <conditionalFormatting sqref="X31:Z33">
    <cfRule type="expression" dxfId="62" priority="21">
      <formula>$X31=""</formula>
    </cfRule>
  </conditionalFormatting>
  <conditionalFormatting sqref="AB3:AD33">
    <cfRule type="expression" dxfId="61" priority="20">
      <formula>COUNTIF(Fériés,$AB3)&gt;0</formula>
    </cfRule>
    <cfRule type="expression" dxfId="60" priority="37">
      <formula>WEEKDAY($AB3,2)&gt;5</formula>
    </cfRule>
  </conditionalFormatting>
  <conditionalFormatting sqref="AB31:AD33">
    <cfRule type="expression" dxfId="59" priority="19">
      <formula>$AB31=""</formula>
    </cfRule>
  </conditionalFormatting>
  <conditionalFormatting sqref="AF3:AH33">
    <cfRule type="expression" dxfId="58" priority="18">
      <formula>COUNTIF(Fériés,$AF3)&gt;0</formula>
    </cfRule>
    <cfRule type="expression" dxfId="57" priority="36">
      <formula>WEEKDAY($AF3,2)&gt;5</formula>
    </cfRule>
  </conditionalFormatting>
  <conditionalFormatting sqref="AF31:AH33">
    <cfRule type="expression" dxfId="56" priority="17">
      <formula>$AF31=""</formula>
    </cfRule>
  </conditionalFormatting>
  <conditionalFormatting sqref="AJ3:AL33">
    <cfRule type="expression" dxfId="55" priority="16">
      <formula>COUNTIF(Fériés,$AJ1048549)&gt;0</formula>
    </cfRule>
    <cfRule type="expression" dxfId="54" priority="35">
      <formula>WEEKDAY($AJ3,2)&gt;5</formula>
    </cfRule>
  </conditionalFormatting>
  <conditionalFormatting sqref="AJ31:AL33">
    <cfRule type="expression" dxfId="53" priority="15">
      <formula>$AJ31=""</formula>
    </cfRule>
  </conditionalFormatting>
  <conditionalFormatting sqref="AN3:AP33">
    <cfRule type="expression" dxfId="52" priority="34">
      <formula>WEEKDAY($AN3,2)&gt;5</formula>
    </cfRule>
    <cfRule type="expression" dxfId="51" priority="14">
      <formula>COUNTIF(Fériés,$AN1048549)&gt;0</formula>
    </cfRule>
  </conditionalFormatting>
  <conditionalFormatting sqref="AN31:AP33">
    <cfRule type="expression" dxfId="50" priority="13">
      <formula>$AN31=""</formula>
    </cfRule>
  </conditionalFormatting>
  <conditionalFormatting sqref="AR3:AT33">
    <cfRule type="expression" dxfId="49" priority="33">
      <formula>WEEKDAY($AR3,2)&gt;5</formula>
    </cfRule>
    <cfRule type="expression" dxfId="48" priority="12">
      <formula>COUNTIF(Fériés,$AR3)&gt;0</formula>
    </cfRule>
  </conditionalFormatting>
  <conditionalFormatting sqref="AR31:AT33">
    <cfRule type="expression" dxfId="47" priority="11">
      <formula>$AR31=""</formula>
    </cfRule>
  </conditionalFormatting>
  <conditionalFormatting sqref="AV3:AX33">
    <cfRule type="expression" dxfId="46" priority="10">
      <formula>COUNTIF(Fériés,$AV3)&gt;0</formula>
    </cfRule>
    <cfRule type="expression" dxfId="45" priority="32">
      <formula>WEEKDAY($AV3,2)&gt;5</formula>
    </cfRule>
  </conditionalFormatting>
  <conditionalFormatting sqref="AV31:AX33">
    <cfRule type="expression" dxfId="44" priority="9">
      <formula>$AV31=""</formula>
    </cfRule>
  </conditionalFormatting>
  <conditionalFormatting sqref="AZ3:BB33">
    <cfRule type="expression" dxfId="43" priority="8">
      <formula>COUNTIF(Fériés,$AZ3)&gt;0</formula>
    </cfRule>
    <cfRule type="expression" dxfId="42" priority="31">
      <formula>WEEKDAY($AZ3,2)&gt;5</formula>
    </cfRule>
  </conditionalFormatting>
  <conditionalFormatting sqref="AZ31:BB33">
    <cfRule type="expression" dxfId="41" priority="7">
      <formula>$AZ31=""</formula>
    </cfRule>
  </conditionalFormatting>
  <dataValidations disablePrompts="1" count="1">
    <dataValidation type="list" allowBlank="1" showInputMessage="1" showErrorMessage="1" sqref="C2:F2" xr:uid="{44BEE6F0-98DE-4E8E-8A0C-39C1B2E4F64C}">
      <formula1>Tblmois</formula1>
    </dataValidation>
  </dataValidations>
  <printOptions horizontalCentered="1" verticalCentered="1"/>
  <pageMargins left="3.937007874015748E-2" right="3.937007874015748E-2" top="0.74803149606299213" bottom="0.74803149606299213" header="0.11811023622047245" footer="0.31496062992125984"/>
  <pageSetup paperSize="9" scale="60" orientation="landscape" r:id="rId1"/>
  <headerFooter>
    <oddFooter>&amp;Rédité le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Spinner 1">
              <controlPr defaultSize="0" autoPict="0">
                <anchor moveWithCells="1" sizeWithCells="1">
                  <from>
                    <xdr:col>1</xdr:col>
                    <xdr:colOff>101600</xdr:colOff>
                    <xdr:row>0</xdr:row>
                    <xdr:rowOff>38100</xdr:rowOff>
                  </from>
                  <to>
                    <xdr:col>1</xdr:col>
                    <xdr:colOff>431800</xdr:colOff>
                    <xdr:row>0</xdr:row>
                    <xdr:rowOff>431800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F50D3-DD72-430C-9F74-CB6E683CF836}">
  <sheetPr>
    <pageSetUpPr fitToPage="1"/>
  </sheetPr>
  <dimension ref="A1:BD44"/>
  <sheetViews>
    <sheetView showGridLines="0" showRowColHeaders="0" zoomScaleNormal="100" workbookViewId="0">
      <selection activeCell="C2" sqref="C2:F2"/>
    </sheetView>
  </sheetViews>
  <sheetFormatPr baseColWidth="10" defaultColWidth="0" defaultRowHeight="0" customHeight="1" zeroHeight="1"/>
  <cols>
    <col min="1" max="1" width="1.6640625" style="54" customWidth="1"/>
    <col min="2" max="2" width="7" style="54" customWidth="1"/>
    <col min="3" max="3" width="0.83203125" style="54" customWidth="1"/>
    <col min="4" max="4" width="7.5" style="66" customWidth="1"/>
    <col min="5" max="5" width="2.5" style="67" customWidth="1"/>
    <col min="6" max="6" width="6.5" style="54" customWidth="1"/>
    <col min="7" max="7" width="0.83203125" style="54" customWidth="1"/>
    <col min="8" max="8" width="7.5" style="66" customWidth="1"/>
    <col min="9" max="9" width="2.5" style="66" customWidth="1"/>
    <col min="10" max="10" width="6.5" style="54" customWidth="1"/>
    <col min="11" max="11" width="0.83203125" style="54" customWidth="1"/>
    <col min="12" max="12" width="7.5" style="66" customWidth="1"/>
    <col min="13" max="13" width="2.5" style="66" customWidth="1"/>
    <col min="14" max="14" width="6.5" style="54" customWidth="1"/>
    <col min="15" max="15" width="0.83203125" style="54" customWidth="1"/>
    <col min="16" max="16" width="7.5" style="66" customWidth="1"/>
    <col min="17" max="17" width="2.5" style="66" customWidth="1"/>
    <col min="18" max="18" width="6.5" style="54" customWidth="1"/>
    <col min="19" max="19" width="0.83203125" style="54" customWidth="1"/>
    <col min="20" max="20" width="7.5" style="66" customWidth="1"/>
    <col min="21" max="21" width="2.5" style="66" customWidth="1"/>
    <col min="22" max="22" width="6.5" style="54" customWidth="1"/>
    <col min="23" max="23" width="0.83203125" style="54" customWidth="1"/>
    <col min="24" max="24" width="7.5" style="66" customWidth="1"/>
    <col min="25" max="25" width="2.5" style="66" customWidth="1"/>
    <col min="26" max="26" width="6.5" style="54" customWidth="1"/>
    <col min="27" max="27" width="0.83203125" style="54" customWidth="1"/>
    <col min="28" max="28" width="7.5" style="66" customWidth="1"/>
    <col min="29" max="29" width="2.5" style="66" customWidth="1"/>
    <col min="30" max="30" width="6.5" style="54" customWidth="1"/>
    <col min="31" max="31" width="0.83203125" style="54" customWidth="1"/>
    <col min="32" max="32" width="7.5" style="66" customWidth="1"/>
    <col min="33" max="33" width="2.5" style="66" customWidth="1"/>
    <col min="34" max="34" width="6.5" style="54" customWidth="1"/>
    <col min="35" max="35" width="0.83203125" style="54" customWidth="1"/>
    <col min="36" max="36" width="7.5" style="66" customWidth="1"/>
    <col min="37" max="37" width="2.5" style="66" customWidth="1"/>
    <col min="38" max="38" width="6.5" style="54" customWidth="1"/>
    <col min="39" max="39" width="0.83203125" style="54" customWidth="1"/>
    <col min="40" max="40" width="7.5" style="66" customWidth="1"/>
    <col min="41" max="41" width="2.5" style="66" customWidth="1"/>
    <col min="42" max="42" width="6.5" style="54" customWidth="1"/>
    <col min="43" max="43" width="0.83203125" style="54" customWidth="1"/>
    <col min="44" max="44" width="7.5" style="66" customWidth="1"/>
    <col min="45" max="45" width="2.5" style="66" customWidth="1"/>
    <col min="46" max="46" width="6.5" style="54" customWidth="1"/>
    <col min="47" max="47" width="0.83203125" style="54" customWidth="1"/>
    <col min="48" max="48" width="7.5" style="66" customWidth="1"/>
    <col min="49" max="49" width="2.5" style="66" customWidth="1"/>
    <col min="50" max="50" width="6.5" style="54" customWidth="1"/>
    <col min="51" max="51" width="0.83203125" style="70" customWidth="1"/>
    <col min="52" max="52" width="7.5" style="70" customWidth="1"/>
    <col min="53" max="53" width="2.5" style="70" customWidth="1"/>
    <col min="54" max="54" width="6.5" style="70" customWidth="1"/>
    <col min="55" max="55" width="1.5" style="54" customWidth="1"/>
    <col min="56" max="60" width="6.83203125" style="54" hidden="1" customWidth="1"/>
    <col min="61" max="16384" width="6.83203125" style="54" hidden="1"/>
  </cols>
  <sheetData>
    <row r="1" spans="2:56" ht="36" customHeight="1">
      <c r="C1" s="87">
        <f>An</f>
        <v>2024</v>
      </c>
      <c r="D1" s="87"/>
      <c r="E1" s="87"/>
      <c r="F1" s="87"/>
      <c r="G1" s="87">
        <f>IF(MONTH(1&amp;G2)=1,An+1,C1)</f>
        <v>2024</v>
      </c>
      <c r="H1" s="87"/>
      <c r="I1" s="87"/>
      <c r="J1" s="87"/>
      <c r="K1" s="87">
        <f>IF(MONTH(1&amp;K2)=1,An+1,G1)</f>
        <v>2024</v>
      </c>
      <c r="L1" s="87"/>
      <c r="M1" s="87"/>
      <c r="N1" s="87"/>
      <c r="O1" s="87">
        <f>IF(MONTH(1&amp;O2)=1,An+1,K1)</f>
        <v>2024</v>
      </c>
      <c r="P1" s="87"/>
      <c r="Q1" s="87"/>
      <c r="R1" s="87"/>
      <c r="S1" s="87">
        <f>IF(MONTH(1&amp;S2)=1,An+1,O1)</f>
        <v>2025</v>
      </c>
      <c r="T1" s="87"/>
      <c r="U1" s="87"/>
      <c r="V1" s="87"/>
      <c r="W1" s="87">
        <f>IF(MONTH(1&amp;W2)=1,An+1,S1)</f>
        <v>2025</v>
      </c>
      <c r="X1" s="87"/>
      <c r="Y1" s="87"/>
      <c r="Z1" s="87"/>
      <c r="AA1" s="87">
        <f>IF(MONTH(1&amp;AA2)=1,An+1,W1)</f>
        <v>2025</v>
      </c>
      <c r="AB1" s="87"/>
      <c r="AC1" s="87"/>
      <c r="AD1" s="87"/>
      <c r="AE1" s="87">
        <f>IF(MONTH(1&amp;AE2)=1,An+1,AA1)</f>
        <v>2025</v>
      </c>
      <c r="AF1" s="87"/>
      <c r="AG1" s="87"/>
      <c r="AH1" s="87"/>
      <c r="AI1" s="87">
        <f>IF(MONTH(1&amp;AI2)=1,An+1,AE1)</f>
        <v>2025</v>
      </c>
      <c r="AJ1" s="87"/>
      <c r="AK1" s="87"/>
      <c r="AL1" s="87"/>
      <c r="AM1" s="87">
        <f>IF(MONTH(1&amp;AM2)=1,An+1,AI1)</f>
        <v>2025</v>
      </c>
      <c r="AN1" s="87"/>
      <c r="AO1" s="87"/>
      <c r="AP1" s="87"/>
      <c r="AQ1" s="87">
        <f>IF(MONTH(1&amp;AQ2)=1,An+1,AM1)</f>
        <v>2025</v>
      </c>
      <c r="AR1" s="87"/>
      <c r="AS1" s="87"/>
      <c r="AT1" s="87"/>
      <c r="AU1" s="87">
        <f>IF(MONTH(1&amp;AU2)=1,An+1,AQ1)</f>
        <v>2025</v>
      </c>
      <c r="AV1" s="87"/>
      <c r="AW1" s="87"/>
      <c r="AX1" s="87"/>
      <c r="AY1" s="87">
        <f>IF(MONTH(1&amp;AY2)=1,An+1,AU1)</f>
        <v>2025</v>
      </c>
      <c r="AZ1" s="87"/>
      <c r="BA1" s="87"/>
      <c r="BB1" s="87"/>
    </row>
    <row r="2" spans="2:56" ht="40.5" customHeight="1">
      <c r="B2" s="55"/>
      <c r="C2" s="92" t="s">
        <v>8</v>
      </c>
      <c r="D2" s="92"/>
      <c r="E2" s="92"/>
      <c r="F2" s="93"/>
      <c r="G2" s="91" t="str">
        <f>CHOOSE(IF(MONTH(1&amp;C2)=12,1,MONTH(1&amp;C2)+1),"Janvier","Février","Mars","Avril","Mai","Juin","Juillet","Août","Septembre","Octobre","Novembre","Décembre")</f>
        <v>Octobre</v>
      </c>
      <c r="H2" s="92"/>
      <c r="I2" s="92"/>
      <c r="J2" s="93"/>
      <c r="K2" s="91" t="str">
        <f>CHOOSE(IF(MONTH(1&amp;G2)=12,1,MONTH(1&amp;G2)+1),"Janvier","Février","Mars","Avril","Mai","Juin","Juillet","Août","Septembre","Octobre","Novembre","Décembre")</f>
        <v>Novembre</v>
      </c>
      <c r="L2" s="92"/>
      <c r="M2" s="92"/>
      <c r="N2" s="92"/>
      <c r="O2" s="91" t="str">
        <f>CHOOSE(IF(MONTH(1&amp;K2)=12,1,MONTH(1&amp;K2)+1),"Janvier","Février","Mars","Avril","Mai","Juin","Juillet","Août","Septembre","Octobre","Novembre","Décembre")</f>
        <v>Décembre</v>
      </c>
      <c r="P2" s="92"/>
      <c r="Q2" s="92"/>
      <c r="R2" s="92"/>
      <c r="S2" s="91" t="str">
        <f>CHOOSE(IF(MONTH(1&amp;O2)=12,1,MONTH(1&amp;O2)+1),"Janvier","Février","Mars","Avril","Mai","Juin","Juillet","Août","Septembre","Octobre","Novembre","Décembre")</f>
        <v>Janvier</v>
      </c>
      <c r="T2" s="92"/>
      <c r="U2" s="92"/>
      <c r="V2" s="92"/>
      <c r="W2" s="91" t="str">
        <f>CHOOSE(IF(MONTH(1&amp;S2)=12,1,MONTH(1&amp;S2)+1),"Janvier","Février","Mars","Avril","Mai","Juin","Juillet","Août","Septembre","Octobre","Novembre","Décembre")</f>
        <v>Février</v>
      </c>
      <c r="X2" s="92"/>
      <c r="Y2" s="92"/>
      <c r="Z2" s="92"/>
      <c r="AA2" s="91" t="str">
        <f>CHOOSE(IF(MONTH(1&amp;W2)=12,1,MONTH(1&amp;W2)+1),"Janvier","Février","Mars","Avril","Mai","Juin","Juillet","Août","Septembre","Octobre","Novembre","Décembre")</f>
        <v>Mars</v>
      </c>
      <c r="AB2" s="92"/>
      <c r="AC2" s="92"/>
      <c r="AD2" s="92"/>
      <c r="AE2" s="91" t="str">
        <f>CHOOSE(IF(MONTH(1&amp;AA2)=12,1,MONTH(1&amp;AA2)+1),"Janvier","Février","Mars","Avril","Mai","Juin","Juillet","Août","Septembre","Octobre","Novembre","Décembre")</f>
        <v>Avril</v>
      </c>
      <c r="AF2" s="92"/>
      <c r="AG2" s="92"/>
      <c r="AH2" s="92"/>
      <c r="AI2" s="91" t="str">
        <f>CHOOSE(IF(MONTH(1&amp;AE2)=12,1,MONTH(1&amp;AE2)+1),"Janvier","Février","Mars","Avril","Mai","Juin","Juillet","Août","Septembre","Octobre","Novembre","Décembre")</f>
        <v>Mai</v>
      </c>
      <c r="AJ2" s="92"/>
      <c r="AK2" s="92"/>
      <c r="AL2" s="92"/>
      <c r="AM2" s="91" t="str">
        <f>CHOOSE(IF(MONTH(1&amp;AI2)=12,1,MONTH(1&amp;AI2)+1),"Janvier","Février","Mars","Avril","Mai","Juin","Juillet","Août","Septembre","Octobre","Novembre","Décembre")</f>
        <v>Juin</v>
      </c>
      <c r="AN2" s="92"/>
      <c r="AO2" s="92"/>
      <c r="AP2" s="92"/>
      <c r="AQ2" s="91" t="str">
        <f>CHOOSE(IF(MONTH(1&amp;AM2)=12,1,MONTH(1&amp;AM2)+1),"Janvier","Février","Mars","Avril","Mai","Juin","Juillet","Août","Septembre","Octobre","Novembre","Décembre")</f>
        <v>Juillet</v>
      </c>
      <c r="AR2" s="92"/>
      <c r="AS2" s="92"/>
      <c r="AT2" s="92"/>
      <c r="AU2" s="91" t="str">
        <f>CHOOSE(IF(MONTH(1&amp;AQ2)=12,1,MONTH(1&amp;AQ2)+1),"Janvier","Février","Mars","Avril","Mai","Juin","Juillet","Août","Septembre","Octobre","Novembre","Décembre")</f>
        <v>Août</v>
      </c>
      <c r="AV2" s="92"/>
      <c r="AW2" s="92"/>
      <c r="AX2" s="92"/>
      <c r="AY2" s="91" t="str">
        <f>CHOOSE(IF(MONTH(1&amp;AU2)=12,1,MONTH(1&amp;AU2)+1),"Janvier","Février","Mars","Avril","Mai","Juin","Juillet","Août","Septembre","Octobre","Novembre","Décembre")</f>
        <v>Septembre</v>
      </c>
      <c r="AZ2" s="92"/>
      <c r="BA2" s="92"/>
      <c r="BB2" s="93"/>
    </row>
    <row r="3" spans="2:56" ht="20" customHeight="1">
      <c r="B3" s="55"/>
      <c r="C3" s="56"/>
      <c r="D3" s="57" t="str">
        <f>IF(WEEKDAY(DATE(An,MONTH(1&amp;C$2),1),2)=ROW()-2,DATE(An,MONTH(1&amp;C$2),1),"")</f>
        <v/>
      </c>
      <c r="E3" s="58" t="str">
        <f>IFERROR(IF(WEEKDAY(D3,2)=3, _xlfn.ISOWEEKNUM(D3),""),"")</f>
        <v/>
      </c>
      <c r="F3" s="58"/>
      <c r="G3" s="56"/>
      <c r="H3" s="57" t="str">
        <f>IF(WEEKDAY(DATE(G$1,MONTH(1&amp;G$2),1),2)=ROW()-2,DATE(G$1,MONTH(1&amp;G$2),1),"")</f>
        <v/>
      </c>
      <c r="I3" s="58" t="str">
        <f t="shared" ref="I3:U9" si="0">IFERROR(IF(WEEKDAY(H3,2)=3, _xlfn.ISOWEEKNUM(H3),""),"")</f>
        <v/>
      </c>
      <c r="J3" s="58"/>
      <c r="K3" s="56"/>
      <c r="L3" s="57" t="str">
        <f>IF(WEEKDAY(DATE(K$1,MONTH(1&amp;K$2),1),2)=ROW()-2,DATE(K$1,MONTH(1&amp;K$2),1),"")</f>
        <v/>
      </c>
      <c r="M3" s="58" t="str">
        <f t="shared" ref="M3" si="1">IFERROR(IF(WEEKDAY(L3,2)=3, _xlfn.ISOWEEKNUM(L3),""),"")</f>
        <v/>
      </c>
      <c r="N3" s="58"/>
      <c r="O3" s="56"/>
      <c r="P3" s="57" t="str">
        <f>IF(WEEKDAY(DATE(O$1,MONTH(1&amp;O$2),1),2)=ROW()-2,DATE(O$1,MONTH(1&amp;O$2),1),"")</f>
        <v/>
      </c>
      <c r="Q3" s="58" t="str">
        <f t="shared" ref="Q3" si="2">IFERROR(IF(WEEKDAY(P3,2)=3, _xlfn.ISOWEEKNUM(P3),""),"")</f>
        <v/>
      </c>
      <c r="R3" s="58"/>
      <c r="S3" s="56"/>
      <c r="T3" s="57" t="str">
        <f>IF(WEEKDAY(DATE(S$1,MONTH(1&amp;S$2),1),2)=ROW()-2,DATE(S$1,MONTH(1&amp;S$2),1),"")</f>
        <v/>
      </c>
      <c r="U3" s="58" t="str">
        <f t="shared" ref="U3" si="3">IFERROR(IF(WEEKDAY(T3,2)=3, _xlfn.ISOWEEKNUM(T3),""),"")</f>
        <v/>
      </c>
      <c r="V3" s="58"/>
      <c r="W3" s="56"/>
      <c r="X3" s="57" t="str">
        <f>IF(WEEKDAY(DATE(W$1,MONTH(1&amp;W$2),1),2)=ROW()-2,DATE(W$1,MONTH(1&amp;W$2),1),"")</f>
        <v/>
      </c>
      <c r="Y3" s="58" t="str">
        <f t="shared" ref="Y3:AK9" si="4">IFERROR(IF(WEEKDAY(X3,2)=3, _xlfn.ISOWEEKNUM(X3),""),"")</f>
        <v/>
      </c>
      <c r="Z3" s="58"/>
      <c r="AA3" s="56"/>
      <c r="AB3" s="57" t="str">
        <f>IF(WEEKDAY(DATE(AA$1,MONTH(1&amp;AA$2),1),2)=ROW()-2,DATE(AA$1,MONTH(1&amp;AA$2),1),"")</f>
        <v/>
      </c>
      <c r="AC3" s="58" t="str">
        <f t="shared" ref="AC3" si="5">IFERROR(IF(WEEKDAY(AB3,2)=3, _xlfn.ISOWEEKNUM(AB3),""),"")</f>
        <v/>
      </c>
      <c r="AD3" s="58"/>
      <c r="AE3" s="56"/>
      <c r="AF3" s="57" t="str">
        <f>IF(WEEKDAY(DATE(AE$1,MONTH(1&amp;AE$2),1),2)=ROW()-2,DATE(AE$1,MONTH(1&amp;AE$2),1),"")</f>
        <v/>
      </c>
      <c r="AG3" s="58" t="str">
        <f t="shared" ref="AG3" si="6">IFERROR(IF(WEEKDAY(AF3,2)=3, _xlfn.ISOWEEKNUM(AF3),""),"")</f>
        <v/>
      </c>
      <c r="AH3" s="58"/>
      <c r="AI3" s="56"/>
      <c r="AJ3" s="57" t="str">
        <f>IF(WEEKDAY(DATE(AI$1,MONTH(1&amp;AI$2),1),2)=ROW()-2,DATE(AI$1,MONTH(1&amp;AI$2),1),"")</f>
        <v/>
      </c>
      <c r="AK3" s="58" t="str">
        <f t="shared" ref="AK3" si="7">IFERROR(IF(WEEKDAY(AJ3,2)=3, _xlfn.ISOWEEKNUM(AJ3),""),"")</f>
        <v/>
      </c>
      <c r="AL3" s="58"/>
      <c r="AM3" s="56"/>
      <c r="AN3" s="57" t="str">
        <f>IF(WEEKDAY(DATE(AM$1,MONTH(1&amp;AM$2),1),2)=ROW()-2,DATE(AM$1,MONTH(1&amp;AM$2),1),"")</f>
        <v/>
      </c>
      <c r="AO3" s="58" t="str">
        <f t="shared" ref="AO3:BA9" si="8">IFERROR(IF(WEEKDAY(AN3,2)=3, _xlfn.ISOWEEKNUM(AN3),""),"")</f>
        <v/>
      </c>
      <c r="AP3" s="58"/>
      <c r="AQ3" s="56"/>
      <c r="AR3" s="57" t="str">
        <f>IF(WEEKDAY(DATE(AQ$1,MONTH(1&amp;AQ$2),1),2)=ROW()-2,DATE(AQ$1,MONTH(1&amp;AQ$2),1),"")</f>
        <v/>
      </c>
      <c r="AS3" s="58" t="str">
        <f t="shared" ref="AS3" si="9">IFERROR(IF(WEEKDAY(AR3,2)=3, _xlfn.ISOWEEKNUM(AR3),""),"")</f>
        <v/>
      </c>
      <c r="AT3" s="58"/>
      <c r="AU3" s="56"/>
      <c r="AV3" s="57" t="str">
        <f>IF(WEEKDAY(DATE(AU$1,MONTH(1&amp;AU$2),1),2)=ROW()-2,DATE(AU$1,MONTH(1&amp;AU$2),1),"")</f>
        <v/>
      </c>
      <c r="AW3" s="58" t="str">
        <f t="shared" ref="AW3" si="10">IFERROR(IF(WEEKDAY(AV3,2)=3, _xlfn.ISOWEEKNUM(AV3),""),"")</f>
        <v/>
      </c>
      <c r="AX3" s="58"/>
      <c r="AY3" s="56"/>
      <c r="AZ3" s="57">
        <f>IF(WEEKDAY(DATE(AY$1,MONTH(1&amp;AY$2),1),2)=ROW()-2,DATE(AY$1,MONTH(1&amp;AY$2),1),"")</f>
        <v>45901</v>
      </c>
      <c r="BA3" s="58" t="str">
        <f t="shared" ref="BA3" si="11">IFERROR(IF(WEEKDAY(AZ3,2)=3, _xlfn.ISOWEEKNUM(AZ3),""),"")</f>
        <v/>
      </c>
      <c r="BB3" s="58"/>
      <c r="BD3" s="59"/>
    </row>
    <row r="4" spans="2:56" ht="20" customHeight="1">
      <c r="B4" s="55"/>
      <c r="C4" s="56"/>
      <c r="D4" s="60" t="str">
        <f t="shared" ref="D4:D30" si="12">IF(D3="",IF(WEEKDAY(DATE(An,MONTH(1&amp;C$2),1),2)=ROW()-2,DATE(An,MONTH(1&amp;C$2),1),""),D3+1)</f>
        <v/>
      </c>
      <c r="E4" s="58" t="str">
        <f t="shared" ref="E4:E9" si="13">IFERROR(IF(WEEKDAY(D4,2)=3, _xlfn.ISOWEEKNUM(D4),""),"")</f>
        <v/>
      </c>
      <c r="F4" s="61"/>
      <c r="G4" s="56"/>
      <c r="H4" s="60">
        <f>IF(H3="",IF(WEEKDAY(DATE(G$1,MONTH(1&amp;G$2),1),2)=ROW()-2,DATE(G$1,MONTH(1&amp;G$2),1),""),H3+1)</f>
        <v>45566</v>
      </c>
      <c r="I4" s="58" t="str">
        <f t="shared" si="0"/>
        <v/>
      </c>
      <c r="J4" s="61"/>
      <c r="K4" s="56"/>
      <c r="L4" s="60" t="str">
        <f>IF(L3="",IF(WEEKDAY(DATE(K$1,MONTH(1&amp;K$2),1),2)=ROW()-2,DATE(K$1,MONTH(1&amp;K$2),1),""),L3+1)</f>
        <v/>
      </c>
      <c r="M4" s="58" t="str">
        <f t="shared" si="0"/>
        <v/>
      </c>
      <c r="N4" s="61"/>
      <c r="O4" s="56"/>
      <c r="P4" s="60" t="str">
        <f>IF(P3="",IF(WEEKDAY(DATE(O$1,MONTH(1&amp;O$2),1),2)=ROW()-2,DATE(O$1,MONTH(1&amp;O$2),1),""),P3+1)</f>
        <v/>
      </c>
      <c r="Q4" s="58" t="str">
        <f t="shared" si="0"/>
        <v/>
      </c>
      <c r="R4" s="61"/>
      <c r="S4" s="56"/>
      <c r="T4" s="60" t="str">
        <f>IF(T3="",IF(WEEKDAY(DATE(S$1,MONTH(1&amp;S$2),1),2)=ROW()-2,DATE(S$1,MONTH(1&amp;S$2),1),""),T3+1)</f>
        <v/>
      </c>
      <c r="U4" s="58" t="str">
        <f t="shared" si="0"/>
        <v/>
      </c>
      <c r="V4" s="61"/>
      <c r="W4" s="56"/>
      <c r="X4" s="60" t="str">
        <f>IF(X3="",IF(WEEKDAY(DATE(W$1,MONTH(1&amp;W$2),1),2)=ROW()-2,DATE(W$1,MONTH(1&amp;W$2),1),""),X3+1)</f>
        <v/>
      </c>
      <c r="Y4" s="58" t="str">
        <f t="shared" si="4"/>
        <v/>
      </c>
      <c r="Z4" s="61"/>
      <c r="AA4" s="56"/>
      <c r="AB4" s="60" t="str">
        <f>IF(AB3="",IF(WEEKDAY(DATE(AA$1,MONTH(1&amp;AA$2),1),2)=ROW()-2,DATE(AA$1,MONTH(1&amp;AA$2),1),""),AB3+1)</f>
        <v/>
      </c>
      <c r="AC4" s="58" t="str">
        <f t="shared" si="4"/>
        <v/>
      </c>
      <c r="AD4" s="61"/>
      <c r="AE4" s="56"/>
      <c r="AF4" s="60">
        <f>IF(AF3="",IF(WEEKDAY(DATE(AE$1,MONTH(1&amp;AE$2),1),2)=ROW()-2,DATE(AE$1,MONTH(1&amp;AE$2),1),""),AF3+1)</f>
        <v>45748</v>
      </c>
      <c r="AG4" s="58" t="str">
        <f t="shared" si="4"/>
        <v/>
      </c>
      <c r="AH4" s="61"/>
      <c r="AI4" s="56"/>
      <c r="AJ4" s="60" t="str">
        <f>IF(AJ3="",IF(WEEKDAY(DATE(AI$1,MONTH(1&amp;AI$2),1),2)=ROW()-2,DATE(AI$1,MONTH(1&amp;AI$2),1),""),AJ3+1)</f>
        <v/>
      </c>
      <c r="AK4" s="58" t="str">
        <f t="shared" si="4"/>
        <v/>
      </c>
      <c r="AL4" s="61"/>
      <c r="AM4" s="56"/>
      <c r="AN4" s="60" t="str">
        <f>IF(AN3="",IF(WEEKDAY(DATE(AM$1,MONTH(1&amp;AM$2),1),2)=ROW()-2,DATE(AM$1,MONTH(1&amp;AM$2),1),""),AN3+1)</f>
        <v/>
      </c>
      <c r="AO4" s="58" t="str">
        <f t="shared" si="8"/>
        <v/>
      </c>
      <c r="AP4" s="61"/>
      <c r="AQ4" s="56"/>
      <c r="AR4" s="60">
        <f>IF(AR3="",IF(WEEKDAY(DATE(AQ$1,MONTH(1&amp;AQ$2),1),2)=ROW()-2,DATE(AQ$1,MONTH(1&amp;AQ$2),1),""),AR3+1)</f>
        <v>45839</v>
      </c>
      <c r="AS4" s="58" t="str">
        <f t="shared" si="8"/>
        <v/>
      </c>
      <c r="AT4" s="61"/>
      <c r="AU4" s="56"/>
      <c r="AV4" s="60" t="str">
        <f>IF(AV3="",IF(WEEKDAY(DATE(AU$1,MONTH(1&amp;AU$2),1),2)=ROW()-2,DATE(AU$1,MONTH(1&amp;AU$2),1),""),AV3+1)</f>
        <v/>
      </c>
      <c r="AW4" s="58" t="str">
        <f t="shared" si="8"/>
        <v/>
      </c>
      <c r="AX4" s="61"/>
      <c r="AY4" s="56"/>
      <c r="AZ4" s="60">
        <f>IF(AZ3="",IF(WEEKDAY(DATE(AY$1,MONTH(1&amp;AY$2),1),2)=ROW()-2,DATE(AY$1,MONTH(1&amp;AY$2),1),""),AZ3+1)</f>
        <v>45902</v>
      </c>
      <c r="BA4" s="58" t="str">
        <f t="shared" si="8"/>
        <v/>
      </c>
      <c r="BB4" s="61"/>
      <c r="BD4" s="59"/>
    </row>
    <row r="5" spans="2:56" ht="20" customHeight="1">
      <c r="B5" s="55"/>
      <c r="C5" s="56"/>
      <c r="D5" s="60" t="str">
        <f t="shared" si="12"/>
        <v/>
      </c>
      <c r="E5" s="58" t="str">
        <f t="shared" si="13"/>
        <v/>
      </c>
      <c r="F5" s="61"/>
      <c r="G5" s="56"/>
      <c r="H5" s="60">
        <f t="shared" ref="H5:H30" si="14">IF(H4="",IF(WEEKDAY(DATE(G$1,MONTH(1&amp;G$2),1),2)=ROW()-2,DATE(G$1,MONTH(1&amp;G$2),1),""),H4+1)</f>
        <v>45567</v>
      </c>
      <c r="I5" s="58">
        <f t="shared" si="0"/>
        <v>40</v>
      </c>
      <c r="J5" s="61"/>
      <c r="K5" s="56"/>
      <c r="L5" s="60" t="str">
        <f t="shared" ref="L5:L30" si="15">IF(L4="",IF(WEEKDAY(DATE(K$1,MONTH(1&amp;K$2),1),2)=ROW()-2,DATE(K$1,MONTH(1&amp;K$2),1),""),L4+1)</f>
        <v/>
      </c>
      <c r="M5" s="58" t="str">
        <f t="shared" si="0"/>
        <v/>
      </c>
      <c r="N5" s="61"/>
      <c r="O5" s="56"/>
      <c r="P5" s="60" t="str">
        <f t="shared" ref="P5:P30" si="16">IF(P4="",IF(WEEKDAY(DATE(O$1,MONTH(1&amp;O$2),1),2)=ROW()-2,DATE(O$1,MONTH(1&amp;O$2),1),""),P4+1)</f>
        <v/>
      </c>
      <c r="Q5" s="58" t="str">
        <f t="shared" si="0"/>
        <v/>
      </c>
      <c r="R5" s="61"/>
      <c r="S5" s="56"/>
      <c r="T5" s="60">
        <f t="shared" ref="T5:T30" si="17">IF(T4="",IF(WEEKDAY(DATE(S$1,MONTH(1&amp;S$2),1),2)=ROW()-2,DATE(S$1,MONTH(1&amp;S$2),1),""),T4+1)</f>
        <v>45658</v>
      </c>
      <c r="U5" s="58">
        <f t="shared" si="0"/>
        <v>1</v>
      </c>
      <c r="V5" s="61"/>
      <c r="W5" s="56"/>
      <c r="X5" s="60" t="str">
        <f t="shared" ref="X5:X30" si="18">IF(X4="",IF(WEEKDAY(DATE(W$1,MONTH(1&amp;W$2),1),2)=ROW()-2,DATE(W$1,MONTH(1&amp;W$2),1),""),X4+1)</f>
        <v/>
      </c>
      <c r="Y5" s="58" t="str">
        <f t="shared" si="4"/>
        <v/>
      </c>
      <c r="Z5" s="61"/>
      <c r="AA5" s="56"/>
      <c r="AB5" s="60" t="str">
        <f t="shared" ref="AB5:AB30" si="19">IF(AB4="",IF(WEEKDAY(DATE(AA$1,MONTH(1&amp;AA$2),1),2)=ROW()-2,DATE(AA$1,MONTH(1&amp;AA$2),1),""),AB4+1)</f>
        <v/>
      </c>
      <c r="AC5" s="58" t="str">
        <f t="shared" si="4"/>
        <v/>
      </c>
      <c r="AD5" s="61"/>
      <c r="AE5" s="56"/>
      <c r="AF5" s="60">
        <f t="shared" ref="AF5:AF30" si="20">IF(AF4="",IF(WEEKDAY(DATE(AE$1,MONTH(1&amp;AE$2),1),2)=ROW()-2,DATE(AE$1,MONTH(1&amp;AE$2),1),""),AF4+1)</f>
        <v>45749</v>
      </c>
      <c r="AG5" s="58">
        <f t="shared" si="4"/>
        <v>14</v>
      </c>
      <c r="AH5" s="61"/>
      <c r="AI5" s="56"/>
      <c r="AJ5" s="60" t="str">
        <f t="shared" ref="AJ5:AJ30" si="21">IF(AJ4="",IF(WEEKDAY(DATE(AI$1,MONTH(1&amp;AI$2),1),2)=ROW()-2,DATE(AI$1,MONTH(1&amp;AI$2),1),""),AJ4+1)</f>
        <v/>
      </c>
      <c r="AK5" s="58" t="str">
        <f t="shared" si="4"/>
        <v/>
      </c>
      <c r="AL5" s="61"/>
      <c r="AM5" s="56"/>
      <c r="AN5" s="60" t="str">
        <f t="shared" ref="AN5:AN30" si="22">IF(AN4="",IF(WEEKDAY(DATE(AM$1,MONTH(1&amp;AM$2),1),2)=ROW()-2,DATE(AM$1,MONTH(1&amp;AM$2),1),""),AN4+1)</f>
        <v/>
      </c>
      <c r="AO5" s="58" t="str">
        <f t="shared" si="8"/>
        <v/>
      </c>
      <c r="AP5" s="61"/>
      <c r="AQ5" s="56"/>
      <c r="AR5" s="60">
        <f t="shared" ref="AR5:AR30" si="23">IF(AR4="",IF(WEEKDAY(DATE(AQ$1,MONTH(1&amp;AQ$2),1),2)=ROW()-2,DATE(AQ$1,MONTH(1&amp;AQ$2),1),""),AR4+1)</f>
        <v>45840</v>
      </c>
      <c r="AS5" s="58">
        <f t="shared" si="8"/>
        <v>27</v>
      </c>
      <c r="AT5" s="61"/>
      <c r="AU5" s="56"/>
      <c r="AV5" s="60" t="str">
        <f t="shared" ref="AV5:AV30" si="24">IF(AV4="",IF(WEEKDAY(DATE(AU$1,MONTH(1&amp;AU$2),1),2)=ROW()-2,DATE(AU$1,MONTH(1&amp;AU$2),1),""),AV4+1)</f>
        <v/>
      </c>
      <c r="AW5" s="58" t="str">
        <f t="shared" si="8"/>
        <v/>
      </c>
      <c r="AX5" s="61"/>
      <c r="AY5" s="56"/>
      <c r="AZ5" s="60">
        <f t="shared" ref="AZ5:AZ30" si="25">IF(AZ4="",IF(WEEKDAY(DATE(AY$1,MONTH(1&amp;AY$2),1),2)=ROW()-2,DATE(AY$1,MONTH(1&amp;AY$2),1),""),AZ4+1)</f>
        <v>45903</v>
      </c>
      <c r="BA5" s="58">
        <f t="shared" si="8"/>
        <v>36</v>
      </c>
      <c r="BB5" s="61"/>
      <c r="BD5" s="59"/>
    </row>
    <row r="6" spans="2:56" ht="20" customHeight="1">
      <c r="C6" s="56"/>
      <c r="D6" s="60" t="str">
        <f t="shared" si="12"/>
        <v/>
      </c>
      <c r="E6" s="58" t="str">
        <f t="shared" si="13"/>
        <v/>
      </c>
      <c r="F6" s="61"/>
      <c r="G6" s="56"/>
      <c r="H6" s="60">
        <f t="shared" si="14"/>
        <v>45568</v>
      </c>
      <c r="I6" s="58" t="str">
        <f t="shared" si="0"/>
        <v/>
      </c>
      <c r="J6" s="61"/>
      <c r="K6" s="56"/>
      <c r="L6" s="60" t="str">
        <f t="shared" si="15"/>
        <v/>
      </c>
      <c r="M6" s="58" t="str">
        <f t="shared" si="0"/>
        <v/>
      </c>
      <c r="N6" s="61"/>
      <c r="O6" s="56"/>
      <c r="P6" s="60" t="str">
        <f t="shared" si="16"/>
        <v/>
      </c>
      <c r="Q6" s="58" t="str">
        <f t="shared" si="0"/>
        <v/>
      </c>
      <c r="R6" s="61"/>
      <c r="S6" s="56"/>
      <c r="T6" s="60">
        <f t="shared" si="17"/>
        <v>45659</v>
      </c>
      <c r="U6" s="58" t="str">
        <f t="shared" si="0"/>
        <v/>
      </c>
      <c r="V6" s="61"/>
      <c r="W6" s="56"/>
      <c r="X6" s="60" t="str">
        <f t="shared" si="18"/>
        <v/>
      </c>
      <c r="Y6" s="58" t="str">
        <f t="shared" si="4"/>
        <v/>
      </c>
      <c r="Z6" s="61"/>
      <c r="AA6" s="56"/>
      <c r="AB6" s="60" t="str">
        <f t="shared" si="19"/>
        <v/>
      </c>
      <c r="AC6" s="58" t="str">
        <f t="shared" si="4"/>
        <v/>
      </c>
      <c r="AD6" s="61"/>
      <c r="AE6" s="56"/>
      <c r="AF6" s="60">
        <f t="shared" si="20"/>
        <v>45750</v>
      </c>
      <c r="AG6" s="58" t="str">
        <f t="shared" si="4"/>
        <v/>
      </c>
      <c r="AH6" s="61"/>
      <c r="AI6" s="56"/>
      <c r="AJ6" s="60">
        <f t="shared" si="21"/>
        <v>45778</v>
      </c>
      <c r="AK6" s="58" t="str">
        <f t="shared" si="4"/>
        <v/>
      </c>
      <c r="AL6" s="61"/>
      <c r="AM6" s="56"/>
      <c r="AN6" s="60" t="str">
        <f t="shared" si="22"/>
        <v/>
      </c>
      <c r="AO6" s="58" t="str">
        <f t="shared" si="8"/>
        <v/>
      </c>
      <c r="AP6" s="61"/>
      <c r="AQ6" s="56"/>
      <c r="AR6" s="60">
        <f t="shared" si="23"/>
        <v>45841</v>
      </c>
      <c r="AS6" s="58" t="str">
        <f t="shared" si="8"/>
        <v/>
      </c>
      <c r="AT6" s="61"/>
      <c r="AU6" s="56"/>
      <c r="AV6" s="60" t="str">
        <f t="shared" si="24"/>
        <v/>
      </c>
      <c r="AW6" s="58" t="str">
        <f t="shared" si="8"/>
        <v/>
      </c>
      <c r="AX6" s="61"/>
      <c r="AY6" s="56"/>
      <c r="AZ6" s="60">
        <f t="shared" si="25"/>
        <v>45904</v>
      </c>
      <c r="BA6" s="58" t="str">
        <f t="shared" si="8"/>
        <v/>
      </c>
      <c r="BB6" s="61"/>
      <c r="BD6" s="59"/>
    </row>
    <row r="7" spans="2:56" ht="20" customHeight="1">
      <c r="C7" s="56"/>
      <c r="D7" s="60" t="str">
        <f t="shared" si="12"/>
        <v/>
      </c>
      <c r="E7" s="58" t="str">
        <f t="shared" si="13"/>
        <v/>
      </c>
      <c r="F7" s="61"/>
      <c r="G7" s="56"/>
      <c r="H7" s="60">
        <f t="shared" si="14"/>
        <v>45569</v>
      </c>
      <c r="I7" s="58" t="str">
        <f t="shared" si="0"/>
        <v/>
      </c>
      <c r="J7" s="61"/>
      <c r="K7" s="56"/>
      <c r="L7" s="60">
        <f t="shared" si="15"/>
        <v>45597</v>
      </c>
      <c r="M7" s="58" t="str">
        <f t="shared" si="0"/>
        <v/>
      </c>
      <c r="N7" s="61"/>
      <c r="O7" s="56"/>
      <c r="P7" s="60" t="str">
        <f t="shared" si="16"/>
        <v/>
      </c>
      <c r="Q7" s="58" t="str">
        <f t="shared" si="0"/>
        <v/>
      </c>
      <c r="R7" s="61"/>
      <c r="S7" s="56"/>
      <c r="T7" s="60">
        <f t="shared" si="17"/>
        <v>45660</v>
      </c>
      <c r="U7" s="58" t="str">
        <f t="shared" si="0"/>
        <v/>
      </c>
      <c r="V7" s="61"/>
      <c r="W7" s="56"/>
      <c r="X7" s="60" t="str">
        <f t="shared" si="18"/>
        <v/>
      </c>
      <c r="Y7" s="58" t="str">
        <f t="shared" si="4"/>
        <v/>
      </c>
      <c r="Z7" s="61"/>
      <c r="AA7" s="56"/>
      <c r="AB7" s="60" t="str">
        <f t="shared" si="19"/>
        <v/>
      </c>
      <c r="AC7" s="58" t="str">
        <f t="shared" si="4"/>
        <v/>
      </c>
      <c r="AD7" s="61"/>
      <c r="AE7" s="56"/>
      <c r="AF7" s="60">
        <f t="shared" si="20"/>
        <v>45751</v>
      </c>
      <c r="AG7" s="58" t="str">
        <f t="shared" si="4"/>
        <v/>
      </c>
      <c r="AH7" s="61"/>
      <c r="AI7" s="56"/>
      <c r="AJ7" s="60">
        <f t="shared" si="21"/>
        <v>45779</v>
      </c>
      <c r="AK7" s="58" t="str">
        <f t="shared" si="4"/>
        <v/>
      </c>
      <c r="AL7" s="61"/>
      <c r="AM7" s="56"/>
      <c r="AN7" s="60" t="str">
        <f t="shared" si="22"/>
        <v/>
      </c>
      <c r="AO7" s="58" t="str">
        <f t="shared" si="8"/>
        <v/>
      </c>
      <c r="AP7" s="61"/>
      <c r="AQ7" s="56"/>
      <c r="AR7" s="60">
        <f t="shared" si="23"/>
        <v>45842</v>
      </c>
      <c r="AS7" s="58" t="str">
        <f t="shared" si="8"/>
        <v/>
      </c>
      <c r="AT7" s="61"/>
      <c r="AU7" s="56"/>
      <c r="AV7" s="60">
        <f t="shared" si="24"/>
        <v>45870</v>
      </c>
      <c r="AW7" s="58" t="str">
        <f t="shared" si="8"/>
        <v/>
      </c>
      <c r="AX7" s="61"/>
      <c r="AY7" s="56"/>
      <c r="AZ7" s="60">
        <f t="shared" si="25"/>
        <v>45905</v>
      </c>
      <c r="BA7" s="58" t="str">
        <f t="shared" si="8"/>
        <v/>
      </c>
      <c r="BB7" s="61"/>
      <c r="BD7" s="59"/>
    </row>
    <row r="8" spans="2:56" ht="20" customHeight="1">
      <c r="C8" s="56"/>
      <c r="D8" s="60" t="str">
        <f t="shared" si="12"/>
        <v/>
      </c>
      <c r="E8" s="58" t="str">
        <f t="shared" si="13"/>
        <v/>
      </c>
      <c r="F8" s="61"/>
      <c r="G8" s="56"/>
      <c r="H8" s="60">
        <f t="shared" si="14"/>
        <v>45570</v>
      </c>
      <c r="I8" s="58" t="str">
        <f t="shared" si="0"/>
        <v/>
      </c>
      <c r="J8" s="61"/>
      <c r="K8" s="56"/>
      <c r="L8" s="60">
        <f t="shared" si="15"/>
        <v>45598</v>
      </c>
      <c r="M8" s="58" t="str">
        <f t="shared" si="0"/>
        <v/>
      </c>
      <c r="N8" s="61"/>
      <c r="O8" s="56"/>
      <c r="P8" s="60" t="str">
        <f t="shared" si="16"/>
        <v/>
      </c>
      <c r="Q8" s="58" t="str">
        <f t="shared" si="0"/>
        <v/>
      </c>
      <c r="R8" s="61"/>
      <c r="S8" s="56"/>
      <c r="T8" s="60">
        <f t="shared" si="17"/>
        <v>45661</v>
      </c>
      <c r="U8" s="58" t="str">
        <f t="shared" si="0"/>
        <v/>
      </c>
      <c r="V8" s="61"/>
      <c r="W8" s="56"/>
      <c r="X8" s="60">
        <f t="shared" si="18"/>
        <v>45689</v>
      </c>
      <c r="Y8" s="58" t="str">
        <f t="shared" si="4"/>
        <v/>
      </c>
      <c r="Z8" s="61"/>
      <c r="AA8" s="56"/>
      <c r="AB8" s="60">
        <f t="shared" si="19"/>
        <v>45717</v>
      </c>
      <c r="AC8" s="58" t="str">
        <f t="shared" si="4"/>
        <v/>
      </c>
      <c r="AD8" s="61"/>
      <c r="AE8" s="56"/>
      <c r="AF8" s="60">
        <f t="shared" si="20"/>
        <v>45752</v>
      </c>
      <c r="AG8" s="58" t="str">
        <f t="shared" si="4"/>
        <v/>
      </c>
      <c r="AH8" s="61"/>
      <c r="AI8" s="56"/>
      <c r="AJ8" s="60">
        <f t="shared" si="21"/>
        <v>45780</v>
      </c>
      <c r="AK8" s="58" t="str">
        <f t="shared" si="4"/>
        <v/>
      </c>
      <c r="AL8" s="61"/>
      <c r="AM8" s="56"/>
      <c r="AN8" s="60" t="str">
        <f t="shared" si="22"/>
        <v/>
      </c>
      <c r="AO8" s="58" t="str">
        <f t="shared" si="8"/>
        <v/>
      </c>
      <c r="AP8" s="61"/>
      <c r="AQ8" s="56"/>
      <c r="AR8" s="60">
        <f t="shared" si="23"/>
        <v>45843</v>
      </c>
      <c r="AS8" s="58" t="str">
        <f t="shared" si="8"/>
        <v/>
      </c>
      <c r="AT8" s="61"/>
      <c r="AU8" s="56"/>
      <c r="AV8" s="60">
        <f t="shared" si="24"/>
        <v>45871</v>
      </c>
      <c r="AW8" s="58" t="str">
        <f t="shared" si="8"/>
        <v/>
      </c>
      <c r="AX8" s="61"/>
      <c r="AY8" s="56"/>
      <c r="AZ8" s="60">
        <f t="shared" si="25"/>
        <v>45906</v>
      </c>
      <c r="BA8" s="58" t="str">
        <f t="shared" si="8"/>
        <v/>
      </c>
      <c r="BB8" s="61"/>
      <c r="BD8" s="59"/>
    </row>
    <row r="9" spans="2:56" ht="20" customHeight="1">
      <c r="C9" s="56"/>
      <c r="D9" s="60">
        <f t="shared" si="12"/>
        <v>45536</v>
      </c>
      <c r="E9" s="58" t="str">
        <f t="shared" si="13"/>
        <v/>
      </c>
      <c r="F9" s="61"/>
      <c r="G9" s="56"/>
      <c r="H9" s="60">
        <f t="shared" si="14"/>
        <v>45571</v>
      </c>
      <c r="I9" s="58" t="str">
        <f t="shared" si="0"/>
        <v/>
      </c>
      <c r="J9" s="61"/>
      <c r="K9" s="56"/>
      <c r="L9" s="60">
        <f t="shared" si="15"/>
        <v>45599</v>
      </c>
      <c r="M9" s="58" t="str">
        <f t="shared" si="0"/>
        <v/>
      </c>
      <c r="N9" s="61"/>
      <c r="O9" s="56"/>
      <c r="P9" s="60">
        <f t="shared" si="16"/>
        <v>45627</v>
      </c>
      <c r="Q9" s="58" t="str">
        <f t="shared" si="0"/>
        <v/>
      </c>
      <c r="R9" s="61"/>
      <c r="S9" s="56"/>
      <c r="T9" s="60">
        <f t="shared" si="17"/>
        <v>45662</v>
      </c>
      <c r="U9" s="58" t="str">
        <f t="shared" si="0"/>
        <v/>
      </c>
      <c r="V9" s="61"/>
      <c r="W9" s="56"/>
      <c r="X9" s="60">
        <f t="shared" si="18"/>
        <v>45690</v>
      </c>
      <c r="Y9" s="58" t="str">
        <f t="shared" si="4"/>
        <v/>
      </c>
      <c r="Z9" s="61"/>
      <c r="AA9" s="56"/>
      <c r="AB9" s="60">
        <f t="shared" si="19"/>
        <v>45718</v>
      </c>
      <c r="AC9" s="58" t="str">
        <f t="shared" si="4"/>
        <v/>
      </c>
      <c r="AD9" s="61"/>
      <c r="AE9" s="56"/>
      <c r="AF9" s="60">
        <f t="shared" si="20"/>
        <v>45753</v>
      </c>
      <c r="AG9" s="58" t="str">
        <f t="shared" si="4"/>
        <v/>
      </c>
      <c r="AH9" s="61"/>
      <c r="AI9" s="56"/>
      <c r="AJ9" s="60">
        <f t="shared" si="21"/>
        <v>45781</v>
      </c>
      <c r="AK9" s="58" t="str">
        <f t="shared" si="4"/>
        <v/>
      </c>
      <c r="AL9" s="61"/>
      <c r="AM9" s="56"/>
      <c r="AN9" s="60">
        <f t="shared" si="22"/>
        <v>45809</v>
      </c>
      <c r="AO9" s="58" t="str">
        <f t="shared" si="8"/>
        <v/>
      </c>
      <c r="AP9" s="61"/>
      <c r="AQ9" s="56"/>
      <c r="AR9" s="60">
        <f t="shared" si="23"/>
        <v>45844</v>
      </c>
      <c r="AS9" s="58" t="str">
        <f t="shared" si="8"/>
        <v/>
      </c>
      <c r="AT9" s="61"/>
      <c r="AU9" s="56"/>
      <c r="AV9" s="60">
        <f t="shared" si="24"/>
        <v>45872</v>
      </c>
      <c r="AW9" s="58" t="str">
        <f t="shared" si="8"/>
        <v/>
      </c>
      <c r="AX9" s="61"/>
      <c r="AY9" s="56"/>
      <c r="AZ9" s="60">
        <f t="shared" si="25"/>
        <v>45907</v>
      </c>
      <c r="BA9" s="58" t="str">
        <f t="shared" si="8"/>
        <v/>
      </c>
      <c r="BB9" s="61"/>
      <c r="BD9" s="59"/>
    </row>
    <row r="10" spans="2:56" ht="20" customHeight="1">
      <c r="C10" s="56"/>
      <c r="D10" s="60">
        <f t="shared" si="12"/>
        <v>45537</v>
      </c>
      <c r="E10" s="58" t="str">
        <f t="shared" ref="E10:E30" si="26">IF(WEEKDAY(D10,2)=3, _xlfn.ISOWEEKNUM(D10),"")</f>
        <v/>
      </c>
      <c r="F10" s="61"/>
      <c r="G10" s="56"/>
      <c r="H10" s="60">
        <f t="shared" si="14"/>
        <v>45572</v>
      </c>
      <c r="I10" s="58" t="str">
        <f t="shared" ref="I10:I30" si="27">IF(WEEKDAY(H10,2)=3, _xlfn.ISOWEEKNUM(H10),"")</f>
        <v/>
      </c>
      <c r="J10" s="61"/>
      <c r="K10" s="56"/>
      <c r="L10" s="60">
        <f t="shared" si="15"/>
        <v>45600</v>
      </c>
      <c r="M10" s="58" t="str">
        <f t="shared" ref="M10:M30" si="28">IF(WEEKDAY(L10,2)=3, _xlfn.ISOWEEKNUM(L10),"")</f>
        <v/>
      </c>
      <c r="N10" s="61"/>
      <c r="O10" s="56"/>
      <c r="P10" s="60">
        <f t="shared" si="16"/>
        <v>45628</v>
      </c>
      <c r="Q10" s="58" t="str">
        <f t="shared" ref="Q10:Q30" si="29">IF(WEEKDAY(P10,2)=3, _xlfn.ISOWEEKNUM(P10),"")</f>
        <v/>
      </c>
      <c r="R10" s="61"/>
      <c r="S10" s="56"/>
      <c r="T10" s="60">
        <f t="shared" si="17"/>
        <v>45663</v>
      </c>
      <c r="U10" s="58" t="str">
        <f t="shared" ref="U10:U30" si="30">IF(WEEKDAY(T10,2)=3, _xlfn.ISOWEEKNUM(T10),"")</f>
        <v/>
      </c>
      <c r="V10" s="61"/>
      <c r="W10" s="56"/>
      <c r="X10" s="60">
        <f t="shared" si="18"/>
        <v>45691</v>
      </c>
      <c r="Y10" s="58" t="str">
        <f t="shared" ref="Y10:Y30" si="31">IF(WEEKDAY(X10,2)=3, _xlfn.ISOWEEKNUM(X10),"")</f>
        <v/>
      </c>
      <c r="Z10" s="61"/>
      <c r="AA10" s="56"/>
      <c r="AB10" s="60">
        <f t="shared" si="19"/>
        <v>45719</v>
      </c>
      <c r="AC10" s="58" t="str">
        <f t="shared" ref="AC10:AC30" si="32">IF(WEEKDAY(AB10,2)=3, _xlfn.ISOWEEKNUM(AB10),"")</f>
        <v/>
      </c>
      <c r="AD10" s="61"/>
      <c r="AE10" s="56"/>
      <c r="AF10" s="60">
        <f t="shared" si="20"/>
        <v>45754</v>
      </c>
      <c r="AG10" s="58" t="str">
        <f t="shared" ref="AG10:AG30" si="33">IF(WEEKDAY(AF10,2)=3, _xlfn.ISOWEEKNUM(AF10),"")</f>
        <v/>
      </c>
      <c r="AH10" s="61"/>
      <c r="AI10" s="56"/>
      <c r="AJ10" s="60">
        <f t="shared" si="21"/>
        <v>45782</v>
      </c>
      <c r="AK10" s="58" t="str">
        <f t="shared" ref="AK10:AK30" si="34">IF(WEEKDAY(AJ10,2)=3, _xlfn.ISOWEEKNUM(AJ10),"")</f>
        <v/>
      </c>
      <c r="AL10" s="61"/>
      <c r="AM10" s="56"/>
      <c r="AN10" s="60">
        <f t="shared" si="22"/>
        <v>45810</v>
      </c>
      <c r="AO10" s="58" t="str">
        <f t="shared" ref="AO10:AO30" si="35">IF(WEEKDAY(AN10,2)=3, _xlfn.ISOWEEKNUM(AN10),"")</f>
        <v/>
      </c>
      <c r="AP10" s="61"/>
      <c r="AQ10" s="56"/>
      <c r="AR10" s="60">
        <f t="shared" si="23"/>
        <v>45845</v>
      </c>
      <c r="AS10" s="58" t="str">
        <f t="shared" ref="AS10:AS30" si="36">IF(WEEKDAY(AR10,2)=3, _xlfn.ISOWEEKNUM(AR10),"")</f>
        <v/>
      </c>
      <c r="AT10" s="61"/>
      <c r="AU10" s="56"/>
      <c r="AV10" s="60">
        <f t="shared" si="24"/>
        <v>45873</v>
      </c>
      <c r="AW10" s="58" t="str">
        <f t="shared" ref="AW10:AW30" si="37">IF(WEEKDAY(AV10,2)=3, _xlfn.ISOWEEKNUM(AV10),"")</f>
        <v/>
      </c>
      <c r="AX10" s="61"/>
      <c r="AY10" s="56"/>
      <c r="AZ10" s="60">
        <f t="shared" si="25"/>
        <v>45908</v>
      </c>
      <c r="BA10" s="58" t="str">
        <f t="shared" ref="BA10:BA30" si="38">IF(WEEKDAY(AZ10,2)=3, _xlfn.ISOWEEKNUM(AZ10),"")</f>
        <v/>
      </c>
      <c r="BB10" s="61"/>
      <c r="BD10" s="59"/>
    </row>
    <row r="11" spans="2:56" ht="20" customHeight="1">
      <c r="C11" s="56"/>
      <c r="D11" s="60">
        <f t="shared" si="12"/>
        <v>45538</v>
      </c>
      <c r="E11" s="58" t="str">
        <f t="shared" si="26"/>
        <v/>
      </c>
      <c r="F11" s="61"/>
      <c r="G11" s="56"/>
      <c r="H11" s="60">
        <f t="shared" si="14"/>
        <v>45573</v>
      </c>
      <c r="I11" s="58" t="str">
        <f t="shared" si="27"/>
        <v/>
      </c>
      <c r="J11" s="61"/>
      <c r="K11" s="56"/>
      <c r="L11" s="60">
        <f t="shared" si="15"/>
        <v>45601</v>
      </c>
      <c r="M11" s="58" t="str">
        <f t="shared" si="28"/>
        <v/>
      </c>
      <c r="N11" s="61"/>
      <c r="O11" s="56"/>
      <c r="P11" s="60">
        <f t="shared" si="16"/>
        <v>45629</v>
      </c>
      <c r="Q11" s="58" t="str">
        <f t="shared" si="29"/>
        <v/>
      </c>
      <c r="R11" s="61"/>
      <c r="S11" s="56"/>
      <c r="T11" s="60">
        <f t="shared" si="17"/>
        <v>45664</v>
      </c>
      <c r="U11" s="58" t="str">
        <f t="shared" si="30"/>
        <v/>
      </c>
      <c r="V11" s="61"/>
      <c r="W11" s="56"/>
      <c r="X11" s="60">
        <f t="shared" si="18"/>
        <v>45692</v>
      </c>
      <c r="Y11" s="58" t="str">
        <f t="shared" si="31"/>
        <v/>
      </c>
      <c r="Z11" s="61"/>
      <c r="AA11" s="56"/>
      <c r="AB11" s="60">
        <f t="shared" si="19"/>
        <v>45720</v>
      </c>
      <c r="AC11" s="58" t="str">
        <f t="shared" si="32"/>
        <v/>
      </c>
      <c r="AD11" s="61"/>
      <c r="AE11" s="56"/>
      <c r="AF11" s="60">
        <f t="shared" si="20"/>
        <v>45755</v>
      </c>
      <c r="AG11" s="58" t="str">
        <f t="shared" si="33"/>
        <v/>
      </c>
      <c r="AH11" s="61"/>
      <c r="AI11" s="56"/>
      <c r="AJ11" s="60">
        <f t="shared" si="21"/>
        <v>45783</v>
      </c>
      <c r="AK11" s="58" t="str">
        <f t="shared" si="34"/>
        <v/>
      </c>
      <c r="AL11" s="61"/>
      <c r="AM11" s="56"/>
      <c r="AN11" s="60">
        <f t="shared" si="22"/>
        <v>45811</v>
      </c>
      <c r="AO11" s="58" t="str">
        <f t="shared" si="35"/>
        <v/>
      </c>
      <c r="AP11" s="61"/>
      <c r="AQ11" s="56"/>
      <c r="AR11" s="60">
        <f t="shared" si="23"/>
        <v>45846</v>
      </c>
      <c r="AS11" s="58" t="str">
        <f t="shared" si="36"/>
        <v/>
      </c>
      <c r="AT11" s="61"/>
      <c r="AU11" s="56"/>
      <c r="AV11" s="60">
        <f t="shared" si="24"/>
        <v>45874</v>
      </c>
      <c r="AW11" s="58" t="str">
        <f t="shared" si="37"/>
        <v/>
      </c>
      <c r="AX11" s="61"/>
      <c r="AY11" s="56"/>
      <c r="AZ11" s="60">
        <f t="shared" si="25"/>
        <v>45909</v>
      </c>
      <c r="BA11" s="58" t="str">
        <f t="shared" si="38"/>
        <v/>
      </c>
      <c r="BB11" s="61"/>
      <c r="BD11" s="59"/>
    </row>
    <row r="12" spans="2:56" ht="20" customHeight="1">
      <c r="C12" s="56"/>
      <c r="D12" s="60">
        <f t="shared" si="12"/>
        <v>45539</v>
      </c>
      <c r="E12" s="58">
        <f t="shared" si="26"/>
        <v>36</v>
      </c>
      <c r="F12" s="61"/>
      <c r="G12" s="56"/>
      <c r="H12" s="60">
        <f t="shared" si="14"/>
        <v>45574</v>
      </c>
      <c r="I12" s="58">
        <f t="shared" si="27"/>
        <v>41</v>
      </c>
      <c r="J12" s="61"/>
      <c r="K12" s="56"/>
      <c r="L12" s="60">
        <f t="shared" si="15"/>
        <v>45602</v>
      </c>
      <c r="M12" s="58">
        <f t="shared" si="28"/>
        <v>45</v>
      </c>
      <c r="N12" s="61"/>
      <c r="O12" s="56"/>
      <c r="P12" s="60">
        <f t="shared" si="16"/>
        <v>45630</v>
      </c>
      <c r="Q12" s="58">
        <f t="shared" si="29"/>
        <v>49</v>
      </c>
      <c r="R12" s="61"/>
      <c r="S12" s="56"/>
      <c r="T12" s="60">
        <f t="shared" si="17"/>
        <v>45665</v>
      </c>
      <c r="U12" s="58">
        <f t="shared" si="30"/>
        <v>2</v>
      </c>
      <c r="V12" s="61"/>
      <c r="W12" s="56"/>
      <c r="X12" s="60">
        <f t="shared" si="18"/>
        <v>45693</v>
      </c>
      <c r="Y12" s="58">
        <f t="shared" si="31"/>
        <v>6</v>
      </c>
      <c r="Z12" s="61"/>
      <c r="AA12" s="56"/>
      <c r="AB12" s="60">
        <f t="shared" si="19"/>
        <v>45721</v>
      </c>
      <c r="AC12" s="58">
        <f t="shared" si="32"/>
        <v>10</v>
      </c>
      <c r="AD12" s="61"/>
      <c r="AE12" s="56"/>
      <c r="AF12" s="60">
        <f t="shared" si="20"/>
        <v>45756</v>
      </c>
      <c r="AG12" s="58">
        <f t="shared" si="33"/>
        <v>15</v>
      </c>
      <c r="AH12" s="61"/>
      <c r="AI12" s="56"/>
      <c r="AJ12" s="60">
        <f t="shared" si="21"/>
        <v>45784</v>
      </c>
      <c r="AK12" s="58">
        <f t="shared" si="34"/>
        <v>19</v>
      </c>
      <c r="AL12" s="61"/>
      <c r="AM12" s="56"/>
      <c r="AN12" s="60">
        <f t="shared" si="22"/>
        <v>45812</v>
      </c>
      <c r="AO12" s="58">
        <f t="shared" si="35"/>
        <v>23</v>
      </c>
      <c r="AP12" s="61"/>
      <c r="AQ12" s="56"/>
      <c r="AR12" s="60">
        <f t="shared" si="23"/>
        <v>45847</v>
      </c>
      <c r="AS12" s="58">
        <f t="shared" si="36"/>
        <v>28</v>
      </c>
      <c r="AT12" s="61"/>
      <c r="AU12" s="56"/>
      <c r="AV12" s="60">
        <f t="shared" si="24"/>
        <v>45875</v>
      </c>
      <c r="AW12" s="58">
        <f t="shared" si="37"/>
        <v>32</v>
      </c>
      <c r="AX12" s="61"/>
      <c r="AY12" s="56"/>
      <c r="AZ12" s="60">
        <f t="shared" si="25"/>
        <v>45910</v>
      </c>
      <c r="BA12" s="58">
        <f t="shared" si="38"/>
        <v>37</v>
      </c>
      <c r="BB12" s="61"/>
      <c r="BD12" s="59"/>
    </row>
    <row r="13" spans="2:56" ht="20" customHeight="1">
      <c r="C13" s="56"/>
      <c r="D13" s="60">
        <f t="shared" si="12"/>
        <v>45540</v>
      </c>
      <c r="E13" s="58" t="str">
        <f t="shared" si="26"/>
        <v/>
      </c>
      <c r="F13" s="61"/>
      <c r="G13" s="56"/>
      <c r="H13" s="60">
        <f t="shared" si="14"/>
        <v>45575</v>
      </c>
      <c r="I13" s="58" t="str">
        <f t="shared" si="27"/>
        <v/>
      </c>
      <c r="J13" s="61"/>
      <c r="K13" s="56"/>
      <c r="L13" s="60">
        <f t="shared" si="15"/>
        <v>45603</v>
      </c>
      <c r="M13" s="58" t="str">
        <f t="shared" si="28"/>
        <v/>
      </c>
      <c r="N13" s="61"/>
      <c r="O13" s="56"/>
      <c r="P13" s="60">
        <f t="shared" si="16"/>
        <v>45631</v>
      </c>
      <c r="Q13" s="58" t="str">
        <f t="shared" si="29"/>
        <v/>
      </c>
      <c r="R13" s="61"/>
      <c r="S13" s="56"/>
      <c r="T13" s="60">
        <f t="shared" si="17"/>
        <v>45666</v>
      </c>
      <c r="U13" s="58" t="str">
        <f t="shared" si="30"/>
        <v/>
      </c>
      <c r="V13" s="61"/>
      <c r="W13" s="56"/>
      <c r="X13" s="60">
        <f t="shared" si="18"/>
        <v>45694</v>
      </c>
      <c r="Y13" s="58" t="str">
        <f t="shared" si="31"/>
        <v/>
      </c>
      <c r="Z13" s="61"/>
      <c r="AA13" s="56"/>
      <c r="AB13" s="60">
        <f t="shared" si="19"/>
        <v>45722</v>
      </c>
      <c r="AC13" s="58" t="str">
        <f t="shared" si="32"/>
        <v/>
      </c>
      <c r="AD13" s="61"/>
      <c r="AE13" s="56"/>
      <c r="AF13" s="60">
        <f t="shared" si="20"/>
        <v>45757</v>
      </c>
      <c r="AG13" s="58" t="str">
        <f t="shared" si="33"/>
        <v/>
      </c>
      <c r="AH13" s="61"/>
      <c r="AI13" s="56"/>
      <c r="AJ13" s="60">
        <f t="shared" si="21"/>
        <v>45785</v>
      </c>
      <c r="AK13" s="58" t="str">
        <f t="shared" si="34"/>
        <v/>
      </c>
      <c r="AL13" s="61"/>
      <c r="AM13" s="56"/>
      <c r="AN13" s="60">
        <f t="shared" si="22"/>
        <v>45813</v>
      </c>
      <c r="AO13" s="58" t="str">
        <f t="shared" si="35"/>
        <v/>
      </c>
      <c r="AP13" s="61"/>
      <c r="AQ13" s="56"/>
      <c r="AR13" s="60">
        <f t="shared" si="23"/>
        <v>45848</v>
      </c>
      <c r="AS13" s="58" t="str">
        <f t="shared" si="36"/>
        <v/>
      </c>
      <c r="AT13" s="61"/>
      <c r="AU13" s="56"/>
      <c r="AV13" s="60">
        <f t="shared" si="24"/>
        <v>45876</v>
      </c>
      <c r="AW13" s="58" t="str">
        <f t="shared" si="37"/>
        <v/>
      </c>
      <c r="AX13" s="61"/>
      <c r="AY13" s="56"/>
      <c r="AZ13" s="60">
        <f t="shared" si="25"/>
        <v>45911</v>
      </c>
      <c r="BA13" s="58" t="str">
        <f t="shared" si="38"/>
        <v/>
      </c>
      <c r="BB13" s="61"/>
      <c r="BD13" s="59"/>
    </row>
    <row r="14" spans="2:56" ht="20" customHeight="1">
      <c r="C14" s="56"/>
      <c r="D14" s="60">
        <f t="shared" si="12"/>
        <v>45541</v>
      </c>
      <c r="E14" s="58" t="str">
        <f t="shared" si="26"/>
        <v/>
      </c>
      <c r="F14" s="61"/>
      <c r="G14" s="56"/>
      <c r="H14" s="60">
        <f t="shared" si="14"/>
        <v>45576</v>
      </c>
      <c r="I14" s="58" t="str">
        <f t="shared" si="27"/>
        <v/>
      </c>
      <c r="J14" s="61"/>
      <c r="K14" s="56"/>
      <c r="L14" s="60">
        <f t="shared" si="15"/>
        <v>45604</v>
      </c>
      <c r="M14" s="58" t="str">
        <f t="shared" si="28"/>
        <v/>
      </c>
      <c r="N14" s="61"/>
      <c r="O14" s="56"/>
      <c r="P14" s="60">
        <f t="shared" si="16"/>
        <v>45632</v>
      </c>
      <c r="Q14" s="58" t="str">
        <f t="shared" si="29"/>
        <v/>
      </c>
      <c r="R14" s="61"/>
      <c r="S14" s="56"/>
      <c r="T14" s="60">
        <f t="shared" si="17"/>
        <v>45667</v>
      </c>
      <c r="U14" s="58" t="str">
        <f t="shared" si="30"/>
        <v/>
      </c>
      <c r="V14" s="61"/>
      <c r="W14" s="56"/>
      <c r="X14" s="60">
        <f t="shared" si="18"/>
        <v>45695</v>
      </c>
      <c r="Y14" s="58" t="str">
        <f t="shared" si="31"/>
        <v/>
      </c>
      <c r="Z14" s="61"/>
      <c r="AA14" s="56"/>
      <c r="AB14" s="60">
        <f t="shared" si="19"/>
        <v>45723</v>
      </c>
      <c r="AC14" s="58" t="str">
        <f t="shared" si="32"/>
        <v/>
      </c>
      <c r="AD14" s="61"/>
      <c r="AE14" s="56"/>
      <c r="AF14" s="60">
        <f t="shared" si="20"/>
        <v>45758</v>
      </c>
      <c r="AG14" s="58" t="str">
        <f t="shared" si="33"/>
        <v/>
      </c>
      <c r="AH14" s="61"/>
      <c r="AI14" s="56"/>
      <c r="AJ14" s="60">
        <f t="shared" si="21"/>
        <v>45786</v>
      </c>
      <c r="AK14" s="58" t="str">
        <f t="shared" si="34"/>
        <v/>
      </c>
      <c r="AL14" s="61"/>
      <c r="AM14" s="56"/>
      <c r="AN14" s="60">
        <f t="shared" si="22"/>
        <v>45814</v>
      </c>
      <c r="AO14" s="58" t="str">
        <f t="shared" si="35"/>
        <v/>
      </c>
      <c r="AP14" s="61"/>
      <c r="AQ14" s="56"/>
      <c r="AR14" s="60">
        <f t="shared" si="23"/>
        <v>45849</v>
      </c>
      <c r="AS14" s="58" t="str">
        <f t="shared" si="36"/>
        <v/>
      </c>
      <c r="AT14" s="61"/>
      <c r="AU14" s="56"/>
      <c r="AV14" s="60">
        <f t="shared" si="24"/>
        <v>45877</v>
      </c>
      <c r="AW14" s="58" t="str">
        <f t="shared" si="37"/>
        <v/>
      </c>
      <c r="AX14" s="61"/>
      <c r="AY14" s="56"/>
      <c r="AZ14" s="60">
        <f t="shared" si="25"/>
        <v>45912</v>
      </c>
      <c r="BA14" s="58" t="str">
        <f t="shared" si="38"/>
        <v/>
      </c>
      <c r="BB14" s="61"/>
      <c r="BD14" s="59"/>
    </row>
    <row r="15" spans="2:56" ht="20" customHeight="1">
      <c r="C15" s="56"/>
      <c r="D15" s="60">
        <f t="shared" si="12"/>
        <v>45542</v>
      </c>
      <c r="E15" s="58" t="str">
        <f t="shared" si="26"/>
        <v/>
      </c>
      <c r="F15" s="61"/>
      <c r="G15" s="56"/>
      <c r="H15" s="60">
        <f t="shared" si="14"/>
        <v>45577</v>
      </c>
      <c r="I15" s="58" t="str">
        <f t="shared" si="27"/>
        <v/>
      </c>
      <c r="J15" s="61"/>
      <c r="K15" s="56"/>
      <c r="L15" s="60">
        <f t="shared" si="15"/>
        <v>45605</v>
      </c>
      <c r="M15" s="58" t="str">
        <f t="shared" si="28"/>
        <v/>
      </c>
      <c r="N15" s="61"/>
      <c r="O15" s="56"/>
      <c r="P15" s="60">
        <f t="shared" si="16"/>
        <v>45633</v>
      </c>
      <c r="Q15" s="58" t="str">
        <f t="shared" si="29"/>
        <v/>
      </c>
      <c r="R15" s="61"/>
      <c r="S15" s="56"/>
      <c r="T15" s="60">
        <f t="shared" si="17"/>
        <v>45668</v>
      </c>
      <c r="U15" s="58" t="str">
        <f t="shared" si="30"/>
        <v/>
      </c>
      <c r="V15" s="61"/>
      <c r="W15" s="56"/>
      <c r="X15" s="60">
        <f t="shared" si="18"/>
        <v>45696</v>
      </c>
      <c r="Y15" s="58" t="str">
        <f t="shared" si="31"/>
        <v/>
      </c>
      <c r="Z15" s="61"/>
      <c r="AA15" s="56"/>
      <c r="AB15" s="60">
        <f t="shared" si="19"/>
        <v>45724</v>
      </c>
      <c r="AC15" s="58" t="str">
        <f t="shared" si="32"/>
        <v/>
      </c>
      <c r="AD15" s="61"/>
      <c r="AE15" s="56"/>
      <c r="AF15" s="60">
        <f t="shared" si="20"/>
        <v>45759</v>
      </c>
      <c r="AG15" s="58" t="str">
        <f t="shared" si="33"/>
        <v/>
      </c>
      <c r="AH15" s="61"/>
      <c r="AI15" s="56"/>
      <c r="AJ15" s="60">
        <f t="shared" si="21"/>
        <v>45787</v>
      </c>
      <c r="AK15" s="58" t="str">
        <f t="shared" si="34"/>
        <v/>
      </c>
      <c r="AL15" s="61"/>
      <c r="AM15" s="56"/>
      <c r="AN15" s="60">
        <f t="shared" si="22"/>
        <v>45815</v>
      </c>
      <c r="AO15" s="58" t="str">
        <f t="shared" si="35"/>
        <v/>
      </c>
      <c r="AP15" s="61"/>
      <c r="AQ15" s="56"/>
      <c r="AR15" s="60">
        <f t="shared" si="23"/>
        <v>45850</v>
      </c>
      <c r="AS15" s="58" t="str">
        <f t="shared" si="36"/>
        <v/>
      </c>
      <c r="AT15" s="61"/>
      <c r="AU15" s="56"/>
      <c r="AV15" s="60">
        <f t="shared" si="24"/>
        <v>45878</v>
      </c>
      <c r="AW15" s="58" t="str">
        <f t="shared" si="37"/>
        <v/>
      </c>
      <c r="AX15" s="61"/>
      <c r="AY15" s="56"/>
      <c r="AZ15" s="60">
        <f t="shared" si="25"/>
        <v>45913</v>
      </c>
      <c r="BA15" s="58" t="str">
        <f t="shared" si="38"/>
        <v/>
      </c>
      <c r="BB15" s="61"/>
      <c r="BD15" s="59"/>
    </row>
    <row r="16" spans="2:56" ht="20" customHeight="1">
      <c r="C16" s="56"/>
      <c r="D16" s="60">
        <f t="shared" si="12"/>
        <v>45543</v>
      </c>
      <c r="E16" s="58" t="str">
        <f t="shared" si="26"/>
        <v/>
      </c>
      <c r="F16" s="61"/>
      <c r="G16" s="56"/>
      <c r="H16" s="60">
        <f t="shared" si="14"/>
        <v>45578</v>
      </c>
      <c r="I16" s="58" t="str">
        <f t="shared" si="27"/>
        <v/>
      </c>
      <c r="J16" s="61"/>
      <c r="K16" s="56"/>
      <c r="L16" s="60">
        <f t="shared" si="15"/>
        <v>45606</v>
      </c>
      <c r="M16" s="58" t="str">
        <f t="shared" si="28"/>
        <v/>
      </c>
      <c r="N16" s="61"/>
      <c r="O16" s="56"/>
      <c r="P16" s="60">
        <f t="shared" si="16"/>
        <v>45634</v>
      </c>
      <c r="Q16" s="58" t="str">
        <f t="shared" si="29"/>
        <v/>
      </c>
      <c r="R16" s="61"/>
      <c r="S16" s="56"/>
      <c r="T16" s="60">
        <f t="shared" si="17"/>
        <v>45669</v>
      </c>
      <c r="U16" s="58" t="str">
        <f t="shared" si="30"/>
        <v/>
      </c>
      <c r="V16" s="61"/>
      <c r="W16" s="56"/>
      <c r="X16" s="60">
        <f t="shared" si="18"/>
        <v>45697</v>
      </c>
      <c r="Y16" s="58" t="str">
        <f t="shared" si="31"/>
        <v/>
      </c>
      <c r="Z16" s="61"/>
      <c r="AA16" s="56"/>
      <c r="AB16" s="60">
        <f t="shared" si="19"/>
        <v>45725</v>
      </c>
      <c r="AC16" s="58" t="str">
        <f t="shared" si="32"/>
        <v/>
      </c>
      <c r="AD16" s="61"/>
      <c r="AE16" s="56"/>
      <c r="AF16" s="60">
        <f t="shared" si="20"/>
        <v>45760</v>
      </c>
      <c r="AG16" s="58" t="str">
        <f t="shared" si="33"/>
        <v/>
      </c>
      <c r="AH16" s="61"/>
      <c r="AI16" s="56"/>
      <c r="AJ16" s="60">
        <f t="shared" si="21"/>
        <v>45788</v>
      </c>
      <c r="AK16" s="58" t="str">
        <f t="shared" si="34"/>
        <v/>
      </c>
      <c r="AL16" s="61"/>
      <c r="AM16" s="56"/>
      <c r="AN16" s="60">
        <f t="shared" si="22"/>
        <v>45816</v>
      </c>
      <c r="AO16" s="58" t="str">
        <f t="shared" si="35"/>
        <v/>
      </c>
      <c r="AP16" s="61"/>
      <c r="AQ16" s="56"/>
      <c r="AR16" s="60">
        <f t="shared" si="23"/>
        <v>45851</v>
      </c>
      <c r="AS16" s="58" t="str">
        <f t="shared" si="36"/>
        <v/>
      </c>
      <c r="AT16" s="61"/>
      <c r="AU16" s="56"/>
      <c r="AV16" s="60">
        <f t="shared" si="24"/>
        <v>45879</v>
      </c>
      <c r="AW16" s="58" t="str">
        <f t="shared" si="37"/>
        <v/>
      </c>
      <c r="AX16" s="61"/>
      <c r="AY16" s="56"/>
      <c r="AZ16" s="60">
        <f t="shared" si="25"/>
        <v>45914</v>
      </c>
      <c r="BA16" s="58" t="str">
        <f t="shared" si="38"/>
        <v/>
      </c>
      <c r="BB16" s="61"/>
      <c r="BD16" s="59"/>
    </row>
    <row r="17" spans="3:56" ht="20" customHeight="1">
      <c r="C17" s="56"/>
      <c r="D17" s="60">
        <f t="shared" si="12"/>
        <v>45544</v>
      </c>
      <c r="E17" s="58" t="str">
        <f t="shared" si="26"/>
        <v/>
      </c>
      <c r="F17" s="61"/>
      <c r="G17" s="56"/>
      <c r="H17" s="60">
        <f t="shared" si="14"/>
        <v>45579</v>
      </c>
      <c r="I17" s="58" t="str">
        <f t="shared" si="27"/>
        <v/>
      </c>
      <c r="J17" s="61"/>
      <c r="K17" s="56"/>
      <c r="L17" s="60">
        <f t="shared" si="15"/>
        <v>45607</v>
      </c>
      <c r="M17" s="58" t="str">
        <f t="shared" si="28"/>
        <v/>
      </c>
      <c r="N17" s="61"/>
      <c r="O17" s="56"/>
      <c r="P17" s="60">
        <f t="shared" si="16"/>
        <v>45635</v>
      </c>
      <c r="Q17" s="58" t="str">
        <f t="shared" si="29"/>
        <v/>
      </c>
      <c r="R17" s="61"/>
      <c r="S17" s="56"/>
      <c r="T17" s="60">
        <f t="shared" si="17"/>
        <v>45670</v>
      </c>
      <c r="U17" s="58" t="str">
        <f t="shared" si="30"/>
        <v/>
      </c>
      <c r="V17" s="61"/>
      <c r="W17" s="56"/>
      <c r="X17" s="60">
        <f t="shared" si="18"/>
        <v>45698</v>
      </c>
      <c r="Y17" s="58" t="str">
        <f t="shared" si="31"/>
        <v/>
      </c>
      <c r="Z17" s="61"/>
      <c r="AA17" s="56"/>
      <c r="AB17" s="60">
        <f t="shared" si="19"/>
        <v>45726</v>
      </c>
      <c r="AC17" s="58" t="str">
        <f t="shared" si="32"/>
        <v/>
      </c>
      <c r="AD17" s="61"/>
      <c r="AE17" s="56"/>
      <c r="AF17" s="60">
        <f t="shared" si="20"/>
        <v>45761</v>
      </c>
      <c r="AG17" s="58" t="str">
        <f t="shared" si="33"/>
        <v/>
      </c>
      <c r="AH17" s="61"/>
      <c r="AI17" s="56"/>
      <c r="AJ17" s="60">
        <f t="shared" si="21"/>
        <v>45789</v>
      </c>
      <c r="AK17" s="58" t="str">
        <f t="shared" si="34"/>
        <v/>
      </c>
      <c r="AL17" s="61"/>
      <c r="AM17" s="56"/>
      <c r="AN17" s="60">
        <f t="shared" si="22"/>
        <v>45817</v>
      </c>
      <c r="AO17" s="58" t="str">
        <f t="shared" si="35"/>
        <v/>
      </c>
      <c r="AP17" s="61"/>
      <c r="AQ17" s="56"/>
      <c r="AR17" s="60">
        <f t="shared" si="23"/>
        <v>45852</v>
      </c>
      <c r="AS17" s="58" t="str">
        <f t="shared" si="36"/>
        <v/>
      </c>
      <c r="AT17" s="61"/>
      <c r="AU17" s="56"/>
      <c r="AV17" s="60">
        <f t="shared" si="24"/>
        <v>45880</v>
      </c>
      <c r="AW17" s="58" t="str">
        <f t="shared" si="37"/>
        <v/>
      </c>
      <c r="AX17" s="61"/>
      <c r="AY17" s="56"/>
      <c r="AZ17" s="60">
        <f t="shared" si="25"/>
        <v>45915</v>
      </c>
      <c r="BA17" s="58" t="str">
        <f t="shared" si="38"/>
        <v/>
      </c>
      <c r="BB17" s="61"/>
      <c r="BD17" s="59"/>
    </row>
    <row r="18" spans="3:56" ht="20" customHeight="1">
      <c r="C18" s="56"/>
      <c r="D18" s="60">
        <f t="shared" si="12"/>
        <v>45545</v>
      </c>
      <c r="E18" s="58" t="str">
        <f t="shared" si="26"/>
        <v/>
      </c>
      <c r="F18" s="61"/>
      <c r="G18" s="56"/>
      <c r="H18" s="60">
        <f t="shared" si="14"/>
        <v>45580</v>
      </c>
      <c r="I18" s="58" t="str">
        <f t="shared" si="27"/>
        <v/>
      </c>
      <c r="J18" s="61"/>
      <c r="K18" s="56"/>
      <c r="L18" s="60">
        <f t="shared" si="15"/>
        <v>45608</v>
      </c>
      <c r="M18" s="58" t="str">
        <f t="shared" si="28"/>
        <v/>
      </c>
      <c r="N18" s="61"/>
      <c r="O18" s="56"/>
      <c r="P18" s="60">
        <f t="shared" si="16"/>
        <v>45636</v>
      </c>
      <c r="Q18" s="58" t="str">
        <f t="shared" si="29"/>
        <v/>
      </c>
      <c r="R18" s="61"/>
      <c r="S18" s="56"/>
      <c r="T18" s="60">
        <f t="shared" si="17"/>
        <v>45671</v>
      </c>
      <c r="U18" s="58" t="str">
        <f t="shared" si="30"/>
        <v/>
      </c>
      <c r="V18" s="61"/>
      <c r="W18" s="56"/>
      <c r="X18" s="60">
        <f t="shared" si="18"/>
        <v>45699</v>
      </c>
      <c r="Y18" s="58" t="str">
        <f t="shared" si="31"/>
        <v/>
      </c>
      <c r="Z18" s="61"/>
      <c r="AA18" s="56"/>
      <c r="AB18" s="60">
        <f t="shared" si="19"/>
        <v>45727</v>
      </c>
      <c r="AC18" s="58" t="str">
        <f t="shared" si="32"/>
        <v/>
      </c>
      <c r="AD18" s="61"/>
      <c r="AE18" s="56"/>
      <c r="AF18" s="60">
        <f t="shared" si="20"/>
        <v>45762</v>
      </c>
      <c r="AG18" s="58" t="str">
        <f t="shared" si="33"/>
        <v/>
      </c>
      <c r="AH18" s="61"/>
      <c r="AI18" s="56"/>
      <c r="AJ18" s="60">
        <f t="shared" si="21"/>
        <v>45790</v>
      </c>
      <c r="AK18" s="58" t="str">
        <f t="shared" si="34"/>
        <v/>
      </c>
      <c r="AL18" s="61"/>
      <c r="AM18" s="56"/>
      <c r="AN18" s="60">
        <f t="shared" si="22"/>
        <v>45818</v>
      </c>
      <c r="AO18" s="58" t="str">
        <f t="shared" si="35"/>
        <v/>
      </c>
      <c r="AP18" s="61"/>
      <c r="AQ18" s="56"/>
      <c r="AR18" s="60">
        <f t="shared" si="23"/>
        <v>45853</v>
      </c>
      <c r="AS18" s="58" t="str">
        <f t="shared" si="36"/>
        <v/>
      </c>
      <c r="AT18" s="61"/>
      <c r="AU18" s="56"/>
      <c r="AV18" s="60">
        <f t="shared" si="24"/>
        <v>45881</v>
      </c>
      <c r="AW18" s="58" t="str">
        <f t="shared" si="37"/>
        <v/>
      </c>
      <c r="AX18" s="61"/>
      <c r="AY18" s="56"/>
      <c r="AZ18" s="60">
        <f t="shared" si="25"/>
        <v>45916</v>
      </c>
      <c r="BA18" s="58" t="str">
        <f t="shared" si="38"/>
        <v/>
      </c>
      <c r="BB18" s="61"/>
      <c r="BD18" s="59"/>
    </row>
    <row r="19" spans="3:56" ht="20" customHeight="1">
      <c r="C19" s="56"/>
      <c r="D19" s="60">
        <f t="shared" si="12"/>
        <v>45546</v>
      </c>
      <c r="E19" s="58">
        <f t="shared" si="26"/>
        <v>37</v>
      </c>
      <c r="F19" s="61"/>
      <c r="G19" s="56"/>
      <c r="H19" s="60">
        <f t="shared" si="14"/>
        <v>45581</v>
      </c>
      <c r="I19" s="58">
        <f t="shared" si="27"/>
        <v>42</v>
      </c>
      <c r="J19" s="61"/>
      <c r="K19" s="56"/>
      <c r="L19" s="60">
        <f t="shared" si="15"/>
        <v>45609</v>
      </c>
      <c r="M19" s="58">
        <f t="shared" si="28"/>
        <v>46</v>
      </c>
      <c r="N19" s="61"/>
      <c r="O19" s="56"/>
      <c r="P19" s="60">
        <f t="shared" si="16"/>
        <v>45637</v>
      </c>
      <c r="Q19" s="58">
        <f t="shared" si="29"/>
        <v>50</v>
      </c>
      <c r="R19" s="61"/>
      <c r="S19" s="56"/>
      <c r="T19" s="60">
        <f t="shared" si="17"/>
        <v>45672</v>
      </c>
      <c r="U19" s="58">
        <f t="shared" si="30"/>
        <v>3</v>
      </c>
      <c r="V19" s="61"/>
      <c r="W19" s="56"/>
      <c r="X19" s="60">
        <f t="shared" si="18"/>
        <v>45700</v>
      </c>
      <c r="Y19" s="58">
        <f t="shared" si="31"/>
        <v>7</v>
      </c>
      <c r="Z19" s="61"/>
      <c r="AA19" s="56"/>
      <c r="AB19" s="60">
        <f t="shared" si="19"/>
        <v>45728</v>
      </c>
      <c r="AC19" s="58">
        <f t="shared" si="32"/>
        <v>11</v>
      </c>
      <c r="AD19" s="61"/>
      <c r="AE19" s="56"/>
      <c r="AF19" s="60">
        <f t="shared" si="20"/>
        <v>45763</v>
      </c>
      <c r="AG19" s="58">
        <f t="shared" si="33"/>
        <v>16</v>
      </c>
      <c r="AH19" s="61"/>
      <c r="AI19" s="56"/>
      <c r="AJ19" s="60">
        <f t="shared" si="21"/>
        <v>45791</v>
      </c>
      <c r="AK19" s="58">
        <f t="shared" si="34"/>
        <v>20</v>
      </c>
      <c r="AL19" s="61"/>
      <c r="AM19" s="56"/>
      <c r="AN19" s="60">
        <f t="shared" si="22"/>
        <v>45819</v>
      </c>
      <c r="AO19" s="58">
        <f t="shared" si="35"/>
        <v>24</v>
      </c>
      <c r="AP19" s="61"/>
      <c r="AQ19" s="56"/>
      <c r="AR19" s="60">
        <f t="shared" si="23"/>
        <v>45854</v>
      </c>
      <c r="AS19" s="58">
        <f t="shared" si="36"/>
        <v>29</v>
      </c>
      <c r="AT19" s="61"/>
      <c r="AU19" s="56"/>
      <c r="AV19" s="60">
        <f t="shared" si="24"/>
        <v>45882</v>
      </c>
      <c r="AW19" s="58">
        <f t="shared" si="37"/>
        <v>33</v>
      </c>
      <c r="AX19" s="61"/>
      <c r="AY19" s="56"/>
      <c r="AZ19" s="60">
        <f t="shared" si="25"/>
        <v>45917</v>
      </c>
      <c r="BA19" s="58">
        <f t="shared" si="38"/>
        <v>38</v>
      </c>
      <c r="BB19" s="61"/>
      <c r="BD19" s="59"/>
    </row>
    <row r="20" spans="3:56" ht="20" customHeight="1">
      <c r="C20" s="56"/>
      <c r="D20" s="60">
        <f t="shared" si="12"/>
        <v>45547</v>
      </c>
      <c r="E20" s="58" t="str">
        <f t="shared" si="26"/>
        <v/>
      </c>
      <c r="F20" s="61"/>
      <c r="G20" s="56"/>
      <c r="H20" s="60">
        <f t="shared" si="14"/>
        <v>45582</v>
      </c>
      <c r="I20" s="58" t="str">
        <f t="shared" si="27"/>
        <v/>
      </c>
      <c r="J20" s="61"/>
      <c r="K20" s="56"/>
      <c r="L20" s="60">
        <f t="shared" si="15"/>
        <v>45610</v>
      </c>
      <c r="M20" s="58" t="str">
        <f t="shared" si="28"/>
        <v/>
      </c>
      <c r="N20" s="61"/>
      <c r="O20" s="56"/>
      <c r="P20" s="60">
        <f t="shared" si="16"/>
        <v>45638</v>
      </c>
      <c r="Q20" s="58" t="str">
        <f t="shared" si="29"/>
        <v/>
      </c>
      <c r="R20" s="61"/>
      <c r="S20" s="56"/>
      <c r="T20" s="60">
        <f t="shared" si="17"/>
        <v>45673</v>
      </c>
      <c r="U20" s="58" t="str">
        <f t="shared" si="30"/>
        <v/>
      </c>
      <c r="V20" s="61"/>
      <c r="W20" s="56"/>
      <c r="X20" s="60">
        <f t="shared" si="18"/>
        <v>45701</v>
      </c>
      <c r="Y20" s="58" t="str">
        <f t="shared" si="31"/>
        <v/>
      </c>
      <c r="Z20" s="61"/>
      <c r="AA20" s="56"/>
      <c r="AB20" s="60">
        <f t="shared" si="19"/>
        <v>45729</v>
      </c>
      <c r="AC20" s="58" t="str">
        <f t="shared" si="32"/>
        <v/>
      </c>
      <c r="AD20" s="61"/>
      <c r="AE20" s="56"/>
      <c r="AF20" s="60">
        <f t="shared" si="20"/>
        <v>45764</v>
      </c>
      <c r="AG20" s="58" t="str">
        <f t="shared" si="33"/>
        <v/>
      </c>
      <c r="AH20" s="61"/>
      <c r="AI20" s="56"/>
      <c r="AJ20" s="60">
        <f t="shared" si="21"/>
        <v>45792</v>
      </c>
      <c r="AK20" s="58" t="str">
        <f t="shared" si="34"/>
        <v/>
      </c>
      <c r="AL20" s="61"/>
      <c r="AM20" s="56"/>
      <c r="AN20" s="60">
        <f t="shared" si="22"/>
        <v>45820</v>
      </c>
      <c r="AO20" s="58" t="str">
        <f t="shared" si="35"/>
        <v/>
      </c>
      <c r="AP20" s="61"/>
      <c r="AQ20" s="56"/>
      <c r="AR20" s="60">
        <f t="shared" si="23"/>
        <v>45855</v>
      </c>
      <c r="AS20" s="58" t="str">
        <f t="shared" si="36"/>
        <v/>
      </c>
      <c r="AT20" s="61"/>
      <c r="AU20" s="56"/>
      <c r="AV20" s="60">
        <f t="shared" si="24"/>
        <v>45883</v>
      </c>
      <c r="AW20" s="58" t="str">
        <f t="shared" si="37"/>
        <v/>
      </c>
      <c r="AX20" s="61"/>
      <c r="AY20" s="56"/>
      <c r="AZ20" s="60">
        <f t="shared" si="25"/>
        <v>45918</v>
      </c>
      <c r="BA20" s="58" t="str">
        <f t="shared" si="38"/>
        <v/>
      </c>
      <c r="BB20" s="61"/>
      <c r="BD20" s="59"/>
    </row>
    <row r="21" spans="3:56" ht="20" customHeight="1">
      <c r="C21" s="56"/>
      <c r="D21" s="60">
        <f t="shared" si="12"/>
        <v>45548</v>
      </c>
      <c r="E21" s="58" t="str">
        <f t="shared" si="26"/>
        <v/>
      </c>
      <c r="F21" s="61"/>
      <c r="G21" s="56"/>
      <c r="H21" s="60">
        <f t="shared" si="14"/>
        <v>45583</v>
      </c>
      <c r="I21" s="58" t="str">
        <f t="shared" si="27"/>
        <v/>
      </c>
      <c r="J21" s="61"/>
      <c r="K21" s="56"/>
      <c r="L21" s="60">
        <f t="shared" si="15"/>
        <v>45611</v>
      </c>
      <c r="M21" s="58" t="str">
        <f t="shared" si="28"/>
        <v/>
      </c>
      <c r="N21" s="61"/>
      <c r="O21" s="56"/>
      <c r="P21" s="60">
        <f t="shared" si="16"/>
        <v>45639</v>
      </c>
      <c r="Q21" s="58" t="str">
        <f t="shared" si="29"/>
        <v/>
      </c>
      <c r="R21" s="61"/>
      <c r="S21" s="56"/>
      <c r="T21" s="60">
        <f t="shared" si="17"/>
        <v>45674</v>
      </c>
      <c r="U21" s="58" t="str">
        <f t="shared" si="30"/>
        <v/>
      </c>
      <c r="V21" s="61"/>
      <c r="W21" s="56"/>
      <c r="X21" s="60">
        <f t="shared" si="18"/>
        <v>45702</v>
      </c>
      <c r="Y21" s="58" t="str">
        <f t="shared" si="31"/>
        <v/>
      </c>
      <c r="Z21" s="61"/>
      <c r="AA21" s="56"/>
      <c r="AB21" s="60">
        <f t="shared" si="19"/>
        <v>45730</v>
      </c>
      <c r="AC21" s="58" t="str">
        <f t="shared" si="32"/>
        <v/>
      </c>
      <c r="AD21" s="61"/>
      <c r="AE21" s="56"/>
      <c r="AF21" s="60">
        <f t="shared" si="20"/>
        <v>45765</v>
      </c>
      <c r="AG21" s="58" t="str">
        <f t="shared" si="33"/>
        <v/>
      </c>
      <c r="AH21" s="61"/>
      <c r="AI21" s="56"/>
      <c r="AJ21" s="60">
        <f t="shared" si="21"/>
        <v>45793</v>
      </c>
      <c r="AK21" s="58" t="str">
        <f t="shared" si="34"/>
        <v/>
      </c>
      <c r="AL21" s="61"/>
      <c r="AM21" s="56"/>
      <c r="AN21" s="60">
        <f t="shared" si="22"/>
        <v>45821</v>
      </c>
      <c r="AO21" s="58" t="str">
        <f t="shared" si="35"/>
        <v/>
      </c>
      <c r="AP21" s="61"/>
      <c r="AQ21" s="56"/>
      <c r="AR21" s="60">
        <f t="shared" si="23"/>
        <v>45856</v>
      </c>
      <c r="AS21" s="58" t="str">
        <f t="shared" si="36"/>
        <v/>
      </c>
      <c r="AT21" s="61"/>
      <c r="AU21" s="56"/>
      <c r="AV21" s="60">
        <f t="shared" si="24"/>
        <v>45884</v>
      </c>
      <c r="AW21" s="58" t="str">
        <f t="shared" si="37"/>
        <v/>
      </c>
      <c r="AX21" s="61"/>
      <c r="AY21" s="56"/>
      <c r="AZ21" s="60">
        <f t="shared" si="25"/>
        <v>45919</v>
      </c>
      <c r="BA21" s="58" t="str">
        <f t="shared" si="38"/>
        <v/>
      </c>
      <c r="BB21" s="61"/>
      <c r="BD21" s="59"/>
    </row>
    <row r="22" spans="3:56" ht="20" customHeight="1">
      <c r="C22" s="56"/>
      <c r="D22" s="60">
        <f t="shared" si="12"/>
        <v>45549</v>
      </c>
      <c r="E22" s="58" t="str">
        <f t="shared" si="26"/>
        <v/>
      </c>
      <c r="F22" s="61"/>
      <c r="G22" s="56"/>
      <c r="H22" s="60">
        <f t="shared" si="14"/>
        <v>45584</v>
      </c>
      <c r="I22" s="58" t="str">
        <f t="shared" si="27"/>
        <v/>
      </c>
      <c r="J22" s="61"/>
      <c r="K22" s="56"/>
      <c r="L22" s="60">
        <f t="shared" si="15"/>
        <v>45612</v>
      </c>
      <c r="M22" s="58" t="str">
        <f t="shared" si="28"/>
        <v/>
      </c>
      <c r="N22" s="61"/>
      <c r="O22" s="56"/>
      <c r="P22" s="60">
        <f t="shared" si="16"/>
        <v>45640</v>
      </c>
      <c r="Q22" s="58" t="str">
        <f t="shared" si="29"/>
        <v/>
      </c>
      <c r="R22" s="61"/>
      <c r="S22" s="56"/>
      <c r="T22" s="60">
        <f t="shared" si="17"/>
        <v>45675</v>
      </c>
      <c r="U22" s="58" t="str">
        <f t="shared" si="30"/>
        <v/>
      </c>
      <c r="V22" s="61"/>
      <c r="W22" s="56"/>
      <c r="X22" s="60">
        <f t="shared" si="18"/>
        <v>45703</v>
      </c>
      <c r="Y22" s="58" t="str">
        <f t="shared" si="31"/>
        <v/>
      </c>
      <c r="Z22" s="61"/>
      <c r="AA22" s="56"/>
      <c r="AB22" s="60">
        <f t="shared" si="19"/>
        <v>45731</v>
      </c>
      <c r="AC22" s="58" t="str">
        <f t="shared" si="32"/>
        <v/>
      </c>
      <c r="AD22" s="61"/>
      <c r="AE22" s="56"/>
      <c r="AF22" s="60">
        <f t="shared" si="20"/>
        <v>45766</v>
      </c>
      <c r="AG22" s="58" t="str">
        <f t="shared" si="33"/>
        <v/>
      </c>
      <c r="AH22" s="61"/>
      <c r="AI22" s="56"/>
      <c r="AJ22" s="60">
        <f t="shared" si="21"/>
        <v>45794</v>
      </c>
      <c r="AK22" s="58" t="str">
        <f t="shared" si="34"/>
        <v/>
      </c>
      <c r="AL22" s="61"/>
      <c r="AM22" s="56"/>
      <c r="AN22" s="60">
        <f t="shared" si="22"/>
        <v>45822</v>
      </c>
      <c r="AO22" s="58" t="str">
        <f t="shared" si="35"/>
        <v/>
      </c>
      <c r="AP22" s="61"/>
      <c r="AQ22" s="56"/>
      <c r="AR22" s="60">
        <f t="shared" si="23"/>
        <v>45857</v>
      </c>
      <c r="AS22" s="58" t="str">
        <f t="shared" si="36"/>
        <v/>
      </c>
      <c r="AT22" s="61"/>
      <c r="AU22" s="56"/>
      <c r="AV22" s="60">
        <f t="shared" si="24"/>
        <v>45885</v>
      </c>
      <c r="AW22" s="58" t="str">
        <f t="shared" si="37"/>
        <v/>
      </c>
      <c r="AX22" s="61"/>
      <c r="AY22" s="56"/>
      <c r="AZ22" s="60">
        <f t="shared" si="25"/>
        <v>45920</v>
      </c>
      <c r="BA22" s="58" t="str">
        <f t="shared" si="38"/>
        <v/>
      </c>
      <c r="BB22" s="61"/>
      <c r="BD22" s="59"/>
    </row>
    <row r="23" spans="3:56" ht="20" customHeight="1">
      <c r="C23" s="56"/>
      <c r="D23" s="60">
        <f t="shared" si="12"/>
        <v>45550</v>
      </c>
      <c r="E23" s="58" t="str">
        <f t="shared" si="26"/>
        <v/>
      </c>
      <c r="F23" s="61"/>
      <c r="G23" s="56"/>
      <c r="H23" s="60">
        <f t="shared" si="14"/>
        <v>45585</v>
      </c>
      <c r="I23" s="58" t="str">
        <f t="shared" si="27"/>
        <v/>
      </c>
      <c r="J23" s="61"/>
      <c r="K23" s="56"/>
      <c r="L23" s="60">
        <f t="shared" si="15"/>
        <v>45613</v>
      </c>
      <c r="M23" s="58" t="str">
        <f t="shared" si="28"/>
        <v/>
      </c>
      <c r="N23" s="61"/>
      <c r="O23" s="56"/>
      <c r="P23" s="60">
        <f t="shared" si="16"/>
        <v>45641</v>
      </c>
      <c r="Q23" s="58" t="str">
        <f t="shared" si="29"/>
        <v/>
      </c>
      <c r="R23" s="61"/>
      <c r="S23" s="56"/>
      <c r="T23" s="60">
        <f t="shared" si="17"/>
        <v>45676</v>
      </c>
      <c r="U23" s="58" t="str">
        <f t="shared" si="30"/>
        <v/>
      </c>
      <c r="V23" s="61"/>
      <c r="W23" s="56"/>
      <c r="X23" s="60">
        <f t="shared" si="18"/>
        <v>45704</v>
      </c>
      <c r="Y23" s="58" t="str">
        <f t="shared" si="31"/>
        <v/>
      </c>
      <c r="Z23" s="61"/>
      <c r="AA23" s="56"/>
      <c r="AB23" s="60">
        <f t="shared" si="19"/>
        <v>45732</v>
      </c>
      <c r="AC23" s="58" t="str">
        <f t="shared" si="32"/>
        <v/>
      </c>
      <c r="AD23" s="61"/>
      <c r="AE23" s="56"/>
      <c r="AF23" s="60">
        <f t="shared" si="20"/>
        <v>45767</v>
      </c>
      <c r="AG23" s="58" t="str">
        <f t="shared" si="33"/>
        <v/>
      </c>
      <c r="AH23" s="61"/>
      <c r="AI23" s="56"/>
      <c r="AJ23" s="60">
        <f t="shared" si="21"/>
        <v>45795</v>
      </c>
      <c r="AK23" s="58" t="str">
        <f t="shared" si="34"/>
        <v/>
      </c>
      <c r="AL23" s="61"/>
      <c r="AM23" s="56"/>
      <c r="AN23" s="60">
        <f t="shared" si="22"/>
        <v>45823</v>
      </c>
      <c r="AO23" s="58" t="str">
        <f t="shared" si="35"/>
        <v/>
      </c>
      <c r="AP23" s="61"/>
      <c r="AQ23" s="56"/>
      <c r="AR23" s="60">
        <f t="shared" si="23"/>
        <v>45858</v>
      </c>
      <c r="AS23" s="58" t="str">
        <f t="shared" si="36"/>
        <v/>
      </c>
      <c r="AT23" s="61"/>
      <c r="AU23" s="56"/>
      <c r="AV23" s="60">
        <f t="shared" si="24"/>
        <v>45886</v>
      </c>
      <c r="AW23" s="58" t="str">
        <f t="shared" si="37"/>
        <v/>
      </c>
      <c r="AX23" s="61"/>
      <c r="AY23" s="56"/>
      <c r="AZ23" s="60">
        <f t="shared" si="25"/>
        <v>45921</v>
      </c>
      <c r="BA23" s="58" t="str">
        <f t="shared" si="38"/>
        <v/>
      </c>
      <c r="BB23" s="61"/>
      <c r="BD23" s="59"/>
    </row>
    <row r="24" spans="3:56" ht="20" customHeight="1">
      <c r="C24" s="56"/>
      <c r="D24" s="60">
        <f t="shared" si="12"/>
        <v>45551</v>
      </c>
      <c r="E24" s="58" t="str">
        <f t="shared" si="26"/>
        <v/>
      </c>
      <c r="F24" s="61"/>
      <c r="G24" s="56"/>
      <c r="H24" s="60">
        <f t="shared" si="14"/>
        <v>45586</v>
      </c>
      <c r="I24" s="58" t="str">
        <f t="shared" si="27"/>
        <v/>
      </c>
      <c r="J24" s="61"/>
      <c r="K24" s="56"/>
      <c r="L24" s="60">
        <f t="shared" si="15"/>
        <v>45614</v>
      </c>
      <c r="M24" s="58" t="str">
        <f t="shared" si="28"/>
        <v/>
      </c>
      <c r="N24" s="61"/>
      <c r="O24" s="56"/>
      <c r="P24" s="60">
        <f t="shared" si="16"/>
        <v>45642</v>
      </c>
      <c r="Q24" s="58" t="str">
        <f t="shared" si="29"/>
        <v/>
      </c>
      <c r="R24" s="61"/>
      <c r="S24" s="56"/>
      <c r="T24" s="60">
        <f t="shared" si="17"/>
        <v>45677</v>
      </c>
      <c r="U24" s="58" t="str">
        <f t="shared" si="30"/>
        <v/>
      </c>
      <c r="V24" s="61"/>
      <c r="W24" s="56"/>
      <c r="X24" s="60">
        <f t="shared" si="18"/>
        <v>45705</v>
      </c>
      <c r="Y24" s="58" t="str">
        <f t="shared" si="31"/>
        <v/>
      </c>
      <c r="Z24" s="61"/>
      <c r="AA24" s="56"/>
      <c r="AB24" s="60">
        <f t="shared" si="19"/>
        <v>45733</v>
      </c>
      <c r="AC24" s="58" t="str">
        <f t="shared" si="32"/>
        <v/>
      </c>
      <c r="AD24" s="61"/>
      <c r="AE24" s="56"/>
      <c r="AF24" s="60">
        <f t="shared" si="20"/>
        <v>45768</v>
      </c>
      <c r="AG24" s="58" t="str">
        <f t="shared" si="33"/>
        <v/>
      </c>
      <c r="AH24" s="61"/>
      <c r="AI24" s="56"/>
      <c r="AJ24" s="60">
        <f t="shared" si="21"/>
        <v>45796</v>
      </c>
      <c r="AK24" s="58" t="str">
        <f t="shared" si="34"/>
        <v/>
      </c>
      <c r="AL24" s="61"/>
      <c r="AM24" s="56"/>
      <c r="AN24" s="60">
        <f t="shared" si="22"/>
        <v>45824</v>
      </c>
      <c r="AO24" s="58" t="str">
        <f t="shared" si="35"/>
        <v/>
      </c>
      <c r="AP24" s="61"/>
      <c r="AQ24" s="56"/>
      <c r="AR24" s="60">
        <f t="shared" si="23"/>
        <v>45859</v>
      </c>
      <c r="AS24" s="58" t="str">
        <f t="shared" si="36"/>
        <v/>
      </c>
      <c r="AT24" s="61"/>
      <c r="AU24" s="56"/>
      <c r="AV24" s="60">
        <f t="shared" si="24"/>
        <v>45887</v>
      </c>
      <c r="AW24" s="58" t="str">
        <f t="shared" si="37"/>
        <v/>
      </c>
      <c r="AX24" s="61"/>
      <c r="AY24" s="56"/>
      <c r="AZ24" s="60">
        <f t="shared" si="25"/>
        <v>45922</v>
      </c>
      <c r="BA24" s="58" t="str">
        <f t="shared" si="38"/>
        <v/>
      </c>
      <c r="BB24" s="61"/>
      <c r="BD24" s="59"/>
    </row>
    <row r="25" spans="3:56" ht="20" customHeight="1">
      <c r="C25" s="56"/>
      <c r="D25" s="60">
        <f t="shared" si="12"/>
        <v>45552</v>
      </c>
      <c r="E25" s="58" t="str">
        <f t="shared" si="26"/>
        <v/>
      </c>
      <c r="F25" s="61"/>
      <c r="G25" s="56"/>
      <c r="H25" s="60">
        <f t="shared" si="14"/>
        <v>45587</v>
      </c>
      <c r="I25" s="58" t="str">
        <f t="shared" si="27"/>
        <v/>
      </c>
      <c r="J25" s="61"/>
      <c r="K25" s="56"/>
      <c r="L25" s="60">
        <f t="shared" si="15"/>
        <v>45615</v>
      </c>
      <c r="M25" s="58" t="str">
        <f t="shared" si="28"/>
        <v/>
      </c>
      <c r="N25" s="61"/>
      <c r="O25" s="56"/>
      <c r="P25" s="60">
        <f t="shared" si="16"/>
        <v>45643</v>
      </c>
      <c r="Q25" s="58" t="str">
        <f t="shared" si="29"/>
        <v/>
      </c>
      <c r="R25" s="61"/>
      <c r="S25" s="56"/>
      <c r="T25" s="60">
        <f t="shared" si="17"/>
        <v>45678</v>
      </c>
      <c r="U25" s="58" t="str">
        <f t="shared" si="30"/>
        <v/>
      </c>
      <c r="V25" s="61"/>
      <c r="W25" s="56"/>
      <c r="X25" s="60">
        <f t="shared" si="18"/>
        <v>45706</v>
      </c>
      <c r="Y25" s="58" t="str">
        <f t="shared" si="31"/>
        <v/>
      </c>
      <c r="Z25" s="61"/>
      <c r="AA25" s="56"/>
      <c r="AB25" s="60">
        <f t="shared" si="19"/>
        <v>45734</v>
      </c>
      <c r="AC25" s="58" t="str">
        <f t="shared" si="32"/>
        <v/>
      </c>
      <c r="AD25" s="61"/>
      <c r="AE25" s="56"/>
      <c r="AF25" s="60">
        <f t="shared" si="20"/>
        <v>45769</v>
      </c>
      <c r="AG25" s="58" t="str">
        <f t="shared" si="33"/>
        <v/>
      </c>
      <c r="AH25" s="61"/>
      <c r="AI25" s="56"/>
      <c r="AJ25" s="60">
        <f t="shared" si="21"/>
        <v>45797</v>
      </c>
      <c r="AK25" s="58" t="str">
        <f t="shared" si="34"/>
        <v/>
      </c>
      <c r="AL25" s="61"/>
      <c r="AM25" s="56"/>
      <c r="AN25" s="60">
        <f t="shared" si="22"/>
        <v>45825</v>
      </c>
      <c r="AO25" s="58" t="str">
        <f t="shared" si="35"/>
        <v/>
      </c>
      <c r="AP25" s="61"/>
      <c r="AQ25" s="56"/>
      <c r="AR25" s="60">
        <f t="shared" si="23"/>
        <v>45860</v>
      </c>
      <c r="AS25" s="58" t="str">
        <f t="shared" si="36"/>
        <v/>
      </c>
      <c r="AT25" s="61"/>
      <c r="AU25" s="56"/>
      <c r="AV25" s="60">
        <f t="shared" si="24"/>
        <v>45888</v>
      </c>
      <c r="AW25" s="58" t="str">
        <f t="shared" si="37"/>
        <v/>
      </c>
      <c r="AX25" s="61"/>
      <c r="AY25" s="56"/>
      <c r="AZ25" s="60">
        <f t="shared" si="25"/>
        <v>45923</v>
      </c>
      <c r="BA25" s="58" t="str">
        <f t="shared" si="38"/>
        <v/>
      </c>
      <c r="BB25" s="61"/>
      <c r="BD25" s="59"/>
    </row>
    <row r="26" spans="3:56" ht="20" customHeight="1">
      <c r="C26" s="56"/>
      <c r="D26" s="60">
        <f t="shared" si="12"/>
        <v>45553</v>
      </c>
      <c r="E26" s="58">
        <f t="shared" si="26"/>
        <v>38</v>
      </c>
      <c r="F26" s="61"/>
      <c r="G26" s="56"/>
      <c r="H26" s="60">
        <f t="shared" si="14"/>
        <v>45588</v>
      </c>
      <c r="I26" s="58">
        <f t="shared" si="27"/>
        <v>43</v>
      </c>
      <c r="J26" s="61"/>
      <c r="K26" s="56"/>
      <c r="L26" s="60">
        <f t="shared" si="15"/>
        <v>45616</v>
      </c>
      <c r="M26" s="58">
        <f t="shared" si="28"/>
        <v>47</v>
      </c>
      <c r="N26" s="61"/>
      <c r="O26" s="56"/>
      <c r="P26" s="60">
        <f t="shared" si="16"/>
        <v>45644</v>
      </c>
      <c r="Q26" s="58">
        <f t="shared" si="29"/>
        <v>51</v>
      </c>
      <c r="R26" s="61"/>
      <c r="S26" s="56"/>
      <c r="T26" s="60">
        <f t="shared" si="17"/>
        <v>45679</v>
      </c>
      <c r="U26" s="58">
        <f t="shared" si="30"/>
        <v>4</v>
      </c>
      <c r="V26" s="61"/>
      <c r="W26" s="56"/>
      <c r="X26" s="60">
        <f t="shared" si="18"/>
        <v>45707</v>
      </c>
      <c r="Y26" s="58">
        <f t="shared" si="31"/>
        <v>8</v>
      </c>
      <c r="Z26" s="61"/>
      <c r="AA26" s="56"/>
      <c r="AB26" s="60">
        <f t="shared" si="19"/>
        <v>45735</v>
      </c>
      <c r="AC26" s="58">
        <f t="shared" si="32"/>
        <v>12</v>
      </c>
      <c r="AD26" s="61"/>
      <c r="AE26" s="56"/>
      <c r="AF26" s="60">
        <f t="shared" si="20"/>
        <v>45770</v>
      </c>
      <c r="AG26" s="58">
        <f t="shared" si="33"/>
        <v>17</v>
      </c>
      <c r="AH26" s="61"/>
      <c r="AI26" s="56"/>
      <c r="AJ26" s="60">
        <f t="shared" si="21"/>
        <v>45798</v>
      </c>
      <c r="AK26" s="58">
        <f t="shared" si="34"/>
        <v>21</v>
      </c>
      <c r="AL26" s="61"/>
      <c r="AM26" s="56"/>
      <c r="AN26" s="60">
        <f t="shared" si="22"/>
        <v>45826</v>
      </c>
      <c r="AO26" s="58">
        <f t="shared" si="35"/>
        <v>25</v>
      </c>
      <c r="AP26" s="61"/>
      <c r="AQ26" s="56"/>
      <c r="AR26" s="60">
        <f t="shared" si="23"/>
        <v>45861</v>
      </c>
      <c r="AS26" s="58">
        <f t="shared" si="36"/>
        <v>30</v>
      </c>
      <c r="AT26" s="61"/>
      <c r="AU26" s="56"/>
      <c r="AV26" s="60">
        <f t="shared" si="24"/>
        <v>45889</v>
      </c>
      <c r="AW26" s="58">
        <f t="shared" si="37"/>
        <v>34</v>
      </c>
      <c r="AX26" s="61"/>
      <c r="AY26" s="56"/>
      <c r="AZ26" s="60">
        <f t="shared" si="25"/>
        <v>45924</v>
      </c>
      <c r="BA26" s="58">
        <f t="shared" si="38"/>
        <v>39</v>
      </c>
      <c r="BB26" s="61"/>
      <c r="BD26" s="59"/>
    </row>
    <row r="27" spans="3:56" ht="20" customHeight="1">
      <c r="C27" s="56"/>
      <c r="D27" s="60">
        <f t="shared" si="12"/>
        <v>45554</v>
      </c>
      <c r="E27" s="58" t="str">
        <f t="shared" si="26"/>
        <v/>
      </c>
      <c r="F27" s="61"/>
      <c r="G27" s="56"/>
      <c r="H27" s="60">
        <f t="shared" si="14"/>
        <v>45589</v>
      </c>
      <c r="I27" s="58" t="str">
        <f t="shared" si="27"/>
        <v/>
      </c>
      <c r="J27" s="61"/>
      <c r="K27" s="56"/>
      <c r="L27" s="60">
        <f t="shared" si="15"/>
        <v>45617</v>
      </c>
      <c r="M27" s="58" t="str">
        <f t="shared" si="28"/>
        <v/>
      </c>
      <c r="N27" s="61"/>
      <c r="O27" s="56"/>
      <c r="P27" s="60">
        <f t="shared" si="16"/>
        <v>45645</v>
      </c>
      <c r="Q27" s="58" t="str">
        <f t="shared" si="29"/>
        <v/>
      </c>
      <c r="R27" s="61"/>
      <c r="S27" s="56"/>
      <c r="T27" s="60">
        <f t="shared" si="17"/>
        <v>45680</v>
      </c>
      <c r="U27" s="58" t="str">
        <f t="shared" si="30"/>
        <v/>
      </c>
      <c r="V27" s="61"/>
      <c r="W27" s="56"/>
      <c r="X27" s="60">
        <f t="shared" si="18"/>
        <v>45708</v>
      </c>
      <c r="Y27" s="58" t="str">
        <f t="shared" si="31"/>
        <v/>
      </c>
      <c r="Z27" s="61"/>
      <c r="AA27" s="56"/>
      <c r="AB27" s="60">
        <f t="shared" si="19"/>
        <v>45736</v>
      </c>
      <c r="AC27" s="58" t="str">
        <f t="shared" si="32"/>
        <v/>
      </c>
      <c r="AD27" s="61"/>
      <c r="AE27" s="56"/>
      <c r="AF27" s="60">
        <f t="shared" si="20"/>
        <v>45771</v>
      </c>
      <c r="AG27" s="58" t="str">
        <f t="shared" si="33"/>
        <v/>
      </c>
      <c r="AH27" s="61"/>
      <c r="AI27" s="56"/>
      <c r="AJ27" s="60">
        <f t="shared" si="21"/>
        <v>45799</v>
      </c>
      <c r="AK27" s="58" t="str">
        <f t="shared" si="34"/>
        <v/>
      </c>
      <c r="AL27" s="61"/>
      <c r="AM27" s="56"/>
      <c r="AN27" s="60">
        <f t="shared" si="22"/>
        <v>45827</v>
      </c>
      <c r="AO27" s="58" t="str">
        <f t="shared" si="35"/>
        <v/>
      </c>
      <c r="AP27" s="61"/>
      <c r="AQ27" s="56"/>
      <c r="AR27" s="60">
        <f t="shared" si="23"/>
        <v>45862</v>
      </c>
      <c r="AS27" s="58" t="str">
        <f t="shared" si="36"/>
        <v/>
      </c>
      <c r="AT27" s="61"/>
      <c r="AU27" s="56"/>
      <c r="AV27" s="60">
        <f t="shared" si="24"/>
        <v>45890</v>
      </c>
      <c r="AW27" s="58" t="str">
        <f t="shared" si="37"/>
        <v/>
      </c>
      <c r="AX27" s="61"/>
      <c r="AY27" s="56"/>
      <c r="AZ27" s="60">
        <f t="shared" si="25"/>
        <v>45925</v>
      </c>
      <c r="BA27" s="58" t="str">
        <f t="shared" si="38"/>
        <v/>
      </c>
      <c r="BB27" s="61"/>
      <c r="BD27" s="59"/>
    </row>
    <row r="28" spans="3:56" ht="20" customHeight="1">
      <c r="C28" s="56"/>
      <c r="D28" s="60">
        <f t="shared" si="12"/>
        <v>45555</v>
      </c>
      <c r="E28" s="58" t="str">
        <f t="shared" si="26"/>
        <v/>
      </c>
      <c r="F28" s="61"/>
      <c r="G28" s="56"/>
      <c r="H28" s="60">
        <f t="shared" si="14"/>
        <v>45590</v>
      </c>
      <c r="I28" s="58" t="str">
        <f t="shared" si="27"/>
        <v/>
      </c>
      <c r="J28" s="61"/>
      <c r="K28" s="56"/>
      <c r="L28" s="60">
        <f t="shared" si="15"/>
        <v>45618</v>
      </c>
      <c r="M28" s="58" t="str">
        <f t="shared" si="28"/>
        <v/>
      </c>
      <c r="N28" s="61"/>
      <c r="O28" s="56"/>
      <c r="P28" s="60">
        <f t="shared" si="16"/>
        <v>45646</v>
      </c>
      <c r="Q28" s="58" t="str">
        <f t="shared" si="29"/>
        <v/>
      </c>
      <c r="R28" s="61"/>
      <c r="S28" s="56"/>
      <c r="T28" s="60">
        <f t="shared" si="17"/>
        <v>45681</v>
      </c>
      <c r="U28" s="58" t="str">
        <f t="shared" si="30"/>
        <v/>
      </c>
      <c r="V28" s="61"/>
      <c r="W28" s="56"/>
      <c r="X28" s="60">
        <f t="shared" si="18"/>
        <v>45709</v>
      </c>
      <c r="Y28" s="58" t="str">
        <f t="shared" si="31"/>
        <v/>
      </c>
      <c r="Z28" s="61"/>
      <c r="AA28" s="56"/>
      <c r="AB28" s="60">
        <f t="shared" si="19"/>
        <v>45737</v>
      </c>
      <c r="AC28" s="58" t="str">
        <f t="shared" si="32"/>
        <v/>
      </c>
      <c r="AD28" s="61"/>
      <c r="AE28" s="56"/>
      <c r="AF28" s="60">
        <f t="shared" si="20"/>
        <v>45772</v>
      </c>
      <c r="AG28" s="58" t="str">
        <f t="shared" si="33"/>
        <v/>
      </c>
      <c r="AH28" s="61"/>
      <c r="AI28" s="56"/>
      <c r="AJ28" s="60">
        <f t="shared" si="21"/>
        <v>45800</v>
      </c>
      <c r="AK28" s="58" t="str">
        <f t="shared" si="34"/>
        <v/>
      </c>
      <c r="AL28" s="61"/>
      <c r="AM28" s="56"/>
      <c r="AN28" s="60">
        <f t="shared" si="22"/>
        <v>45828</v>
      </c>
      <c r="AO28" s="58" t="str">
        <f t="shared" si="35"/>
        <v/>
      </c>
      <c r="AP28" s="61"/>
      <c r="AQ28" s="56"/>
      <c r="AR28" s="60">
        <f t="shared" si="23"/>
        <v>45863</v>
      </c>
      <c r="AS28" s="58" t="str">
        <f t="shared" si="36"/>
        <v/>
      </c>
      <c r="AT28" s="61"/>
      <c r="AU28" s="56"/>
      <c r="AV28" s="60">
        <f t="shared" si="24"/>
        <v>45891</v>
      </c>
      <c r="AW28" s="58" t="str">
        <f t="shared" si="37"/>
        <v/>
      </c>
      <c r="AX28" s="61"/>
      <c r="AY28" s="56"/>
      <c r="AZ28" s="60">
        <f t="shared" si="25"/>
        <v>45926</v>
      </c>
      <c r="BA28" s="58" t="str">
        <f t="shared" si="38"/>
        <v/>
      </c>
      <c r="BB28" s="61"/>
      <c r="BD28" s="59"/>
    </row>
    <row r="29" spans="3:56" ht="20" customHeight="1">
      <c r="C29" s="56"/>
      <c r="D29" s="60">
        <f t="shared" si="12"/>
        <v>45556</v>
      </c>
      <c r="E29" s="58" t="str">
        <f t="shared" si="26"/>
        <v/>
      </c>
      <c r="F29" s="61"/>
      <c r="G29" s="56"/>
      <c r="H29" s="60">
        <f t="shared" si="14"/>
        <v>45591</v>
      </c>
      <c r="I29" s="58" t="str">
        <f t="shared" si="27"/>
        <v/>
      </c>
      <c r="J29" s="61"/>
      <c r="K29" s="56"/>
      <c r="L29" s="60">
        <f t="shared" si="15"/>
        <v>45619</v>
      </c>
      <c r="M29" s="58" t="str">
        <f t="shared" si="28"/>
        <v/>
      </c>
      <c r="N29" s="61"/>
      <c r="O29" s="56"/>
      <c r="P29" s="60">
        <f t="shared" si="16"/>
        <v>45647</v>
      </c>
      <c r="Q29" s="58" t="str">
        <f t="shared" si="29"/>
        <v/>
      </c>
      <c r="R29" s="61"/>
      <c r="S29" s="56"/>
      <c r="T29" s="60">
        <f t="shared" si="17"/>
        <v>45682</v>
      </c>
      <c r="U29" s="58" t="str">
        <f t="shared" si="30"/>
        <v/>
      </c>
      <c r="V29" s="61"/>
      <c r="W29" s="56"/>
      <c r="X29" s="60">
        <f t="shared" si="18"/>
        <v>45710</v>
      </c>
      <c r="Y29" s="58" t="str">
        <f t="shared" si="31"/>
        <v/>
      </c>
      <c r="Z29" s="61"/>
      <c r="AA29" s="56"/>
      <c r="AB29" s="60">
        <f t="shared" si="19"/>
        <v>45738</v>
      </c>
      <c r="AC29" s="58" t="str">
        <f t="shared" si="32"/>
        <v/>
      </c>
      <c r="AD29" s="61"/>
      <c r="AE29" s="56"/>
      <c r="AF29" s="60">
        <f t="shared" si="20"/>
        <v>45773</v>
      </c>
      <c r="AG29" s="58" t="str">
        <f t="shared" si="33"/>
        <v/>
      </c>
      <c r="AH29" s="61"/>
      <c r="AI29" s="56"/>
      <c r="AJ29" s="60">
        <f t="shared" si="21"/>
        <v>45801</v>
      </c>
      <c r="AK29" s="58" t="str">
        <f t="shared" si="34"/>
        <v/>
      </c>
      <c r="AL29" s="61"/>
      <c r="AM29" s="56"/>
      <c r="AN29" s="60">
        <f t="shared" si="22"/>
        <v>45829</v>
      </c>
      <c r="AO29" s="58" t="str">
        <f t="shared" si="35"/>
        <v/>
      </c>
      <c r="AP29" s="61"/>
      <c r="AQ29" s="56"/>
      <c r="AR29" s="60">
        <f t="shared" si="23"/>
        <v>45864</v>
      </c>
      <c r="AS29" s="58" t="str">
        <f t="shared" si="36"/>
        <v/>
      </c>
      <c r="AT29" s="61"/>
      <c r="AU29" s="56"/>
      <c r="AV29" s="60">
        <f t="shared" si="24"/>
        <v>45892</v>
      </c>
      <c r="AW29" s="58" t="str">
        <f t="shared" si="37"/>
        <v/>
      </c>
      <c r="AX29" s="61"/>
      <c r="AY29" s="56"/>
      <c r="AZ29" s="60">
        <f t="shared" si="25"/>
        <v>45927</v>
      </c>
      <c r="BA29" s="58" t="str">
        <f t="shared" si="38"/>
        <v/>
      </c>
      <c r="BB29" s="61"/>
      <c r="BD29" s="59"/>
    </row>
    <row r="30" spans="3:56" ht="20" customHeight="1">
      <c r="C30" s="56"/>
      <c r="D30" s="60">
        <f t="shared" si="12"/>
        <v>45557</v>
      </c>
      <c r="E30" s="58" t="str">
        <f t="shared" si="26"/>
        <v/>
      </c>
      <c r="F30" s="61"/>
      <c r="G30" s="56"/>
      <c r="H30" s="60">
        <f t="shared" si="14"/>
        <v>45592</v>
      </c>
      <c r="I30" s="58" t="str">
        <f t="shared" si="27"/>
        <v/>
      </c>
      <c r="J30" s="61"/>
      <c r="K30" s="56"/>
      <c r="L30" s="60">
        <f t="shared" si="15"/>
        <v>45620</v>
      </c>
      <c r="M30" s="58" t="str">
        <f t="shared" si="28"/>
        <v/>
      </c>
      <c r="N30" s="61"/>
      <c r="O30" s="56"/>
      <c r="P30" s="60">
        <f t="shared" si="16"/>
        <v>45648</v>
      </c>
      <c r="Q30" s="58" t="str">
        <f t="shared" si="29"/>
        <v/>
      </c>
      <c r="R30" s="61"/>
      <c r="S30" s="56"/>
      <c r="T30" s="60">
        <f t="shared" si="17"/>
        <v>45683</v>
      </c>
      <c r="U30" s="58" t="str">
        <f t="shared" si="30"/>
        <v/>
      </c>
      <c r="V30" s="61"/>
      <c r="W30" s="56"/>
      <c r="X30" s="60">
        <f t="shared" si="18"/>
        <v>45711</v>
      </c>
      <c r="Y30" s="58" t="str">
        <f t="shared" si="31"/>
        <v/>
      </c>
      <c r="Z30" s="61"/>
      <c r="AA30" s="56"/>
      <c r="AB30" s="60">
        <f t="shared" si="19"/>
        <v>45739</v>
      </c>
      <c r="AC30" s="58" t="str">
        <f t="shared" si="32"/>
        <v/>
      </c>
      <c r="AD30" s="61"/>
      <c r="AE30" s="56"/>
      <c r="AF30" s="60">
        <f t="shared" si="20"/>
        <v>45774</v>
      </c>
      <c r="AG30" s="58" t="str">
        <f t="shared" si="33"/>
        <v/>
      </c>
      <c r="AH30" s="61"/>
      <c r="AI30" s="56"/>
      <c r="AJ30" s="60">
        <f t="shared" si="21"/>
        <v>45802</v>
      </c>
      <c r="AK30" s="58" t="str">
        <f t="shared" si="34"/>
        <v/>
      </c>
      <c r="AL30" s="61"/>
      <c r="AM30" s="56"/>
      <c r="AN30" s="60">
        <f t="shared" si="22"/>
        <v>45830</v>
      </c>
      <c r="AO30" s="58" t="str">
        <f t="shared" si="35"/>
        <v/>
      </c>
      <c r="AP30" s="61"/>
      <c r="AQ30" s="56"/>
      <c r="AR30" s="60">
        <f t="shared" si="23"/>
        <v>45865</v>
      </c>
      <c r="AS30" s="58" t="str">
        <f t="shared" si="36"/>
        <v/>
      </c>
      <c r="AT30" s="61"/>
      <c r="AU30" s="56"/>
      <c r="AV30" s="60">
        <f t="shared" si="24"/>
        <v>45893</v>
      </c>
      <c r="AW30" s="58" t="str">
        <f t="shared" si="37"/>
        <v/>
      </c>
      <c r="AX30" s="61"/>
      <c r="AY30" s="56"/>
      <c r="AZ30" s="60">
        <f t="shared" si="25"/>
        <v>45928</v>
      </c>
      <c r="BA30" s="58" t="str">
        <f t="shared" si="38"/>
        <v/>
      </c>
      <c r="BB30" s="61"/>
      <c r="BD30" s="59"/>
    </row>
    <row r="31" spans="3:56" ht="20" customHeight="1">
      <c r="C31" s="56"/>
      <c r="D31" s="60">
        <f t="shared" ref="D31:D40" si="39">IFERROR(IF(OR(D30="",MONTH(D30+1)&gt;MONTH(D30),YEAR(D30+1)&gt;YEAR(D30)),"",D30+1),"")</f>
        <v>45558</v>
      </c>
      <c r="E31" s="58" t="str">
        <f>IFERROR(IF(WEEKDAY(D31,2)=3, _xlfn.ISOWEEKNUM(D31),""),"")</f>
        <v/>
      </c>
      <c r="F31" s="61"/>
      <c r="G31" s="56"/>
      <c r="H31" s="60">
        <f t="shared" ref="H31:H40" si="40">IFERROR(IF(OR(H30="",MONTH(H30+1)&gt;MONTH(H30),YEAR(H30+1)&gt;YEAR(H30)),"",H30+1),"")</f>
        <v>45593</v>
      </c>
      <c r="I31" s="58" t="str">
        <f t="shared" ref="I31:I40" si="41">IFERROR(IF(WEEKDAY(H31,2)=3, _xlfn.ISOWEEKNUM(H31),""),"")</f>
        <v/>
      </c>
      <c r="J31" s="61"/>
      <c r="K31" s="56"/>
      <c r="L31" s="60">
        <f t="shared" ref="L31:L40" si="42">IFERROR(IF(OR(L30="",MONTH(L30+1)&gt;MONTH(L30),YEAR(L30+1)&gt;YEAR(L30)),"",L30+1),"")</f>
        <v>45621</v>
      </c>
      <c r="M31" s="58" t="str">
        <f t="shared" ref="M31:M40" si="43">IFERROR(IF(WEEKDAY(L31,2)=3, _xlfn.ISOWEEKNUM(L31),""),"")</f>
        <v/>
      </c>
      <c r="N31" s="61"/>
      <c r="O31" s="56"/>
      <c r="P31" s="60">
        <f t="shared" ref="P31:P40" si="44">IFERROR(IF(OR(P30="",MONTH(P30+1)&gt;MONTH(P30),YEAR(P30+1)&gt;YEAR(P30)),"",P30+1),"")</f>
        <v>45649</v>
      </c>
      <c r="Q31" s="58" t="str">
        <f t="shared" ref="Q31:Q40" si="45">IFERROR(IF(WEEKDAY(P31,2)=3, _xlfn.ISOWEEKNUM(P31),""),"")</f>
        <v/>
      </c>
      <c r="R31" s="61"/>
      <c r="S31" s="56"/>
      <c r="T31" s="60">
        <f t="shared" ref="T31:T40" si="46">IFERROR(IF(OR(T30="",MONTH(T30+1)&gt;MONTH(T30),YEAR(T30+1)&gt;YEAR(T30)),"",T30+1),"")</f>
        <v>45684</v>
      </c>
      <c r="U31" s="58" t="str">
        <f t="shared" ref="U31:U40" si="47">IFERROR(IF(WEEKDAY(T31,2)=3, _xlfn.ISOWEEKNUM(T31),""),"")</f>
        <v/>
      </c>
      <c r="V31" s="61"/>
      <c r="W31" s="56"/>
      <c r="X31" s="60">
        <f t="shared" ref="X31:X40" si="48">IFERROR(IF(OR(X30="",MONTH(X30+1)&gt;MONTH(X30),YEAR(X30+1)&gt;YEAR(X30)),"",X30+1),"")</f>
        <v>45712</v>
      </c>
      <c r="Y31" s="58" t="str">
        <f t="shared" ref="Y31:Y40" si="49">IFERROR(IF(WEEKDAY(X31,2)=3, _xlfn.ISOWEEKNUM(X31),""),"")</f>
        <v/>
      </c>
      <c r="Z31" s="61"/>
      <c r="AA31" s="56"/>
      <c r="AB31" s="60">
        <f t="shared" ref="AB31:AB40" si="50">IFERROR(IF(OR(AB30="",MONTH(AB30+1)&gt;MONTH(AB30),YEAR(AB30+1)&gt;YEAR(AB30)),"",AB30+1),"")</f>
        <v>45740</v>
      </c>
      <c r="AC31" s="58" t="str">
        <f t="shared" ref="AC31:AC40" si="51">IFERROR(IF(WEEKDAY(AB31,2)=3, _xlfn.ISOWEEKNUM(AB31),""),"")</f>
        <v/>
      </c>
      <c r="AD31" s="61"/>
      <c r="AE31" s="56"/>
      <c r="AF31" s="60">
        <f t="shared" ref="AF31:AF40" si="52">IFERROR(IF(OR(AF30="",MONTH(AF30+1)&gt;MONTH(AF30),YEAR(AF30+1)&gt;YEAR(AF30)),"",AF30+1),"")</f>
        <v>45775</v>
      </c>
      <c r="AG31" s="58" t="str">
        <f t="shared" ref="AG31:AG40" si="53">IFERROR(IF(WEEKDAY(AF31,2)=3, _xlfn.ISOWEEKNUM(AF31),""),"")</f>
        <v/>
      </c>
      <c r="AH31" s="61"/>
      <c r="AI31" s="56"/>
      <c r="AJ31" s="60">
        <f t="shared" ref="AJ31:AJ40" si="54">IFERROR(IF(OR(AJ30="",MONTH(AJ30+1)&gt;MONTH(AJ30),YEAR(AJ30+1)&gt;YEAR(AJ30)),"",AJ30+1),"")</f>
        <v>45803</v>
      </c>
      <c r="AK31" s="58" t="str">
        <f t="shared" ref="AK31:AK40" si="55">IFERROR(IF(WEEKDAY(AJ31,2)=3, _xlfn.ISOWEEKNUM(AJ31),""),"")</f>
        <v/>
      </c>
      <c r="AL31" s="61"/>
      <c r="AM31" s="56"/>
      <c r="AN31" s="60">
        <f t="shared" ref="AN31:AN40" si="56">IFERROR(IF(OR(AN30="",MONTH(AN30+1)&gt;MONTH(AN30),YEAR(AN30+1)&gt;YEAR(AN30)),"",AN30+1),"")</f>
        <v>45831</v>
      </c>
      <c r="AO31" s="58" t="str">
        <f t="shared" ref="AO31:AO40" si="57">IFERROR(IF(WEEKDAY(AN31,2)=3, _xlfn.ISOWEEKNUM(AN31),""),"")</f>
        <v/>
      </c>
      <c r="AP31" s="61"/>
      <c r="AQ31" s="56"/>
      <c r="AR31" s="60">
        <f t="shared" ref="AR31:AR40" si="58">IFERROR(IF(OR(AR30="",MONTH(AR30+1)&gt;MONTH(AR30),YEAR(AR30+1)&gt;YEAR(AR30)),"",AR30+1),"")</f>
        <v>45866</v>
      </c>
      <c r="AS31" s="58" t="str">
        <f t="shared" ref="AS31:AS41" si="59">IFERROR(IF(WEEKDAY(AR31,2)=3, _xlfn.ISOWEEKNUM(AR31),""),"")</f>
        <v/>
      </c>
      <c r="AT31" s="61"/>
      <c r="AU31" s="56"/>
      <c r="AV31" s="60">
        <f t="shared" ref="AV31:AV40" si="60">IFERROR(IF(OR(AV30="",MONTH(AV30+1)&gt;MONTH(AV30),YEAR(AV30+1)&gt;YEAR(AV30)),"",AV30+1),"")</f>
        <v>45894</v>
      </c>
      <c r="AW31" s="58" t="str">
        <f t="shared" ref="AW31:AW40" si="61">IFERROR(IF(WEEKDAY(AV31,2)=3, _xlfn.ISOWEEKNUM(AV31),""),"")</f>
        <v/>
      </c>
      <c r="AX31" s="61"/>
      <c r="AY31" s="56"/>
      <c r="AZ31" s="60">
        <f t="shared" ref="AZ31:AZ40" si="62">IFERROR(IF(OR(AZ30="",MONTH(AZ30+1)&gt;MONTH(AZ30),YEAR(AZ30+1)&gt;YEAR(AZ30)),"",AZ30+1),"")</f>
        <v>45929</v>
      </c>
      <c r="BA31" s="58" t="str">
        <f t="shared" ref="BA31:BA40" si="63">IFERROR(IF(WEEKDAY(AZ31,2)=3, _xlfn.ISOWEEKNUM(AZ31),""),"")</f>
        <v/>
      </c>
      <c r="BB31" s="61"/>
      <c r="BD31" s="59"/>
    </row>
    <row r="32" spans="3:56" ht="20" customHeight="1">
      <c r="C32" s="56"/>
      <c r="D32" s="60">
        <f t="shared" si="39"/>
        <v>45559</v>
      </c>
      <c r="E32" s="58" t="str">
        <f t="shared" ref="E32:E40" si="64">IFERROR(IF(WEEKDAY(D32,2)=3, _xlfn.ISOWEEKNUM(D32),""),"")</f>
        <v/>
      </c>
      <c r="F32" s="61"/>
      <c r="G32" s="56"/>
      <c r="H32" s="60">
        <f t="shared" si="40"/>
        <v>45594</v>
      </c>
      <c r="I32" s="58" t="str">
        <f t="shared" si="41"/>
        <v/>
      </c>
      <c r="J32" s="61"/>
      <c r="K32" s="56"/>
      <c r="L32" s="60">
        <f t="shared" si="42"/>
        <v>45622</v>
      </c>
      <c r="M32" s="58" t="str">
        <f t="shared" si="43"/>
        <v/>
      </c>
      <c r="N32" s="61"/>
      <c r="O32" s="56"/>
      <c r="P32" s="60">
        <f t="shared" si="44"/>
        <v>45650</v>
      </c>
      <c r="Q32" s="58" t="str">
        <f t="shared" si="45"/>
        <v/>
      </c>
      <c r="R32" s="61"/>
      <c r="S32" s="56"/>
      <c r="T32" s="60">
        <f t="shared" si="46"/>
        <v>45685</v>
      </c>
      <c r="U32" s="58" t="str">
        <f t="shared" si="47"/>
        <v/>
      </c>
      <c r="V32" s="61"/>
      <c r="W32" s="56"/>
      <c r="X32" s="60">
        <f t="shared" si="48"/>
        <v>45713</v>
      </c>
      <c r="Y32" s="58" t="str">
        <f t="shared" si="49"/>
        <v/>
      </c>
      <c r="Z32" s="61"/>
      <c r="AA32" s="56"/>
      <c r="AB32" s="60">
        <f t="shared" si="50"/>
        <v>45741</v>
      </c>
      <c r="AC32" s="58" t="str">
        <f t="shared" si="51"/>
        <v/>
      </c>
      <c r="AD32" s="61"/>
      <c r="AE32" s="56"/>
      <c r="AF32" s="60">
        <f t="shared" si="52"/>
        <v>45776</v>
      </c>
      <c r="AG32" s="58" t="str">
        <f t="shared" si="53"/>
        <v/>
      </c>
      <c r="AH32" s="61"/>
      <c r="AI32" s="56"/>
      <c r="AJ32" s="60">
        <f t="shared" si="54"/>
        <v>45804</v>
      </c>
      <c r="AK32" s="58" t="str">
        <f t="shared" si="55"/>
        <v/>
      </c>
      <c r="AL32" s="61"/>
      <c r="AM32" s="56"/>
      <c r="AN32" s="60">
        <f t="shared" si="56"/>
        <v>45832</v>
      </c>
      <c r="AO32" s="58" t="str">
        <f t="shared" si="57"/>
        <v/>
      </c>
      <c r="AP32" s="61"/>
      <c r="AQ32" s="56"/>
      <c r="AR32" s="60">
        <f t="shared" si="58"/>
        <v>45867</v>
      </c>
      <c r="AS32" s="58" t="str">
        <f t="shared" si="59"/>
        <v/>
      </c>
      <c r="AT32" s="61"/>
      <c r="AU32" s="56"/>
      <c r="AV32" s="60">
        <f t="shared" si="60"/>
        <v>45895</v>
      </c>
      <c r="AW32" s="58" t="str">
        <f t="shared" si="61"/>
        <v/>
      </c>
      <c r="AX32" s="61"/>
      <c r="AY32" s="56"/>
      <c r="AZ32" s="60">
        <f t="shared" si="62"/>
        <v>45930</v>
      </c>
      <c r="BA32" s="58" t="str">
        <f t="shared" si="63"/>
        <v/>
      </c>
      <c r="BB32" s="61"/>
      <c r="BD32" s="59"/>
    </row>
    <row r="33" spans="1:56" ht="20" customHeight="1">
      <c r="C33" s="62"/>
      <c r="D33" s="60">
        <f t="shared" si="39"/>
        <v>45560</v>
      </c>
      <c r="E33" s="58">
        <f t="shared" si="64"/>
        <v>39</v>
      </c>
      <c r="F33" s="61"/>
      <c r="G33" s="62"/>
      <c r="H33" s="60">
        <f t="shared" si="40"/>
        <v>45595</v>
      </c>
      <c r="I33" s="58">
        <f t="shared" si="41"/>
        <v>44</v>
      </c>
      <c r="J33" s="61"/>
      <c r="K33" s="62"/>
      <c r="L33" s="60">
        <f t="shared" si="42"/>
        <v>45623</v>
      </c>
      <c r="M33" s="58">
        <f t="shared" si="43"/>
        <v>48</v>
      </c>
      <c r="N33" s="61"/>
      <c r="O33" s="62"/>
      <c r="P33" s="60">
        <f t="shared" si="44"/>
        <v>45651</v>
      </c>
      <c r="Q33" s="58">
        <f t="shared" si="45"/>
        <v>52</v>
      </c>
      <c r="R33" s="61"/>
      <c r="S33" s="62"/>
      <c r="T33" s="60">
        <f t="shared" si="46"/>
        <v>45686</v>
      </c>
      <c r="U33" s="58">
        <f t="shared" si="47"/>
        <v>5</v>
      </c>
      <c r="V33" s="61"/>
      <c r="W33" s="62"/>
      <c r="X33" s="60">
        <f t="shared" si="48"/>
        <v>45714</v>
      </c>
      <c r="Y33" s="58">
        <f t="shared" si="49"/>
        <v>9</v>
      </c>
      <c r="Z33" s="61"/>
      <c r="AA33" s="62"/>
      <c r="AB33" s="60">
        <f t="shared" si="50"/>
        <v>45742</v>
      </c>
      <c r="AC33" s="58">
        <f t="shared" si="51"/>
        <v>13</v>
      </c>
      <c r="AD33" s="61"/>
      <c r="AE33" s="62"/>
      <c r="AF33" s="60">
        <f t="shared" si="52"/>
        <v>45777</v>
      </c>
      <c r="AG33" s="58">
        <f t="shared" si="53"/>
        <v>18</v>
      </c>
      <c r="AH33" s="61"/>
      <c r="AI33" s="62"/>
      <c r="AJ33" s="60">
        <f t="shared" si="54"/>
        <v>45805</v>
      </c>
      <c r="AK33" s="58">
        <f t="shared" si="55"/>
        <v>22</v>
      </c>
      <c r="AL33" s="61"/>
      <c r="AM33" s="62"/>
      <c r="AN33" s="60">
        <f t="shared" si="56"/>
        <v>45833</v>
      </c>
      <c r="AO33" s="58">
        <f t="shared" si="57"/>
        <v>26</v>
      </c>
      <c r="AP33" s="61"/>
      <c r="AQ33" s="62"/>
      <c r="AR33" s="60">
        <f t="shared" si="58"/>
        <v>45868</v>
      </c>
      <c r="AS33" s="58">
        <f t="shared" si="59"/>
        <v>31</v>
      </c>
      <c r="AT33" s="61"/>
      <c r="AU33" s="62"/>
      <c r="AV33" s="60">
        <f t="shared" si="60"/>
        <v>45896</v>
      </c>
      <c r="AW33" s="58">
        <f t="shared" si="61"/>
        <v>35</v>
      </c>
      <c r="AX33" s="61"/>
      <c r="AY33" s="62"/>
      <c r="AZ33" s="60" t="str">
        <f t="shared" si="62"/>
        <v/>
      </c>
      <c r="BA33" s="58" t="str">
        <f t="shared" si="63"/>
        <v/>
      </c>
      <c r="BB33" s="61"/>
      <c r="BD33" s="59"/>
    </row>
    <row r="34" spans="1:56" ht="20" customHeight="1">
      <c r="C34" s="63"/>
      <c r="D34" s="60">
        <f t="shared" si="39"/>
        <v>45561</v>
      </c>
      <c r="E34" s="58" t="str">
        <f t="shared" si="64"/>
        <v/>
      </c>
      <c r="F34" s="61"/>
      <c r="G34" s="63"/>
      <c r="H34" s="60">
        <f t="shared" si="40"/>
        <v>45596</v>
      </c>
      <c r="I34" s="58" t="str">
        <f t="shared" si="41"/>
        <v/>
      </c>
      <c r="J34" s="61"/>
      <c r="K34" s="63"/>
      <c r="L34" s="60">
        <f t="shared" si="42"/>
        <v>45624</v>
      </c>
      <c r="M34" s="58" t="str">
        <f t="shared" si="43"/>
        <v/>
      </c>
      <c r="N34" s="61"/>
      <c r="O34" s="63"/>
      <c r="P34" s="60">
        <f t="shared" si="44"/>
        <v>45652</v>
      </c>
      <c r="Q34" s="58" t="str">
        <f t="shared" si="45"/>
        <v/>
      </c>
      <c r="R34" s="61"/>
      <c r="S34" s="63"/>
      <c r="T34" s="60">
        <f t="shared" si="46"/>
        <v>45687</v>
      </c>
      <c r="U34" s="58" t="str">
        <f t="shared" si="47"/>
        <v/>
      </c>
      <c r="V34" s="61"/>
      <c r="W34" s="63"/>
      <c r="X34" s="60">
        <f t="shared" si="48"/>
        <v>45715</v>
      </c>
      <c r="Y34" s="58" t="str">
        <f t="shared" si="49"/>
        <v/>
      </c>
      <c r="Z34" s="61"/>
      <c r="AA34" s="63"/>
      <c r="AB34" s="60">
        <f t="shared" si="50"/>
        <v>45743</v>
      </c>
      <c r="AC34" s="58" t="str">
        <f t="shared" si="51"/>
        <v/>
      </c>
      <c r="AD34" s="61"/>
      <c r="AE34" s="63"/>
      <c r="AF34" s="60" t="str">
        <f t="shared" si="52"/>
        <v/>
      </c>
      <c r="AG34" s="58" t="str">
        <f t="shared" si="53"/>
        <v/>
      </c>
      <c r="AH34" s="61"/>
      <c r="AI34" s="63"/>
      <c r="AJ34" s="60">
        <f t="shared" si="54"/>
        <v>45806</v>
      </c>
      <c r="AK34" s="58" t="str">
        <f t="shared" si="55"/>
        <v/>
      </c>
      <c r="AL34" s="61"/>
      <c r="AM34" s="63"/>
      <c r="AN34" s="60">
        <f t="shared" si="56"/>
        <v>45834</v>
      </c>
      <c r="AO34" s="58" t="str">
        <f t="shared" si="57"/>
        <v/>
      </c>
      <c r="AP34" s="61"/>
      <c r="AQ34" s="63"/>
      <c r="AR34" s="60">
        <f t="shared" si="58"/>
        <v>45869</v>
      </c>
      <c r="AS34" s="58" t="str">
        <f t="shared" si="59"/>
        <v/>
      </c>
      <c r="AT34" s="61"/>
      <c r="AU34" s="63"/>
      <c r="AV34" s="60">
        <f t="shared" si="60"/>
        <v>45897</v>
      </c>
      <c r="AW34" s="58" t="str">
        <f t="shared" si="61"/>
        <v/>
      </c>
      <c r="AX34" s="61"/>
      <c r="AY34" s="63"/>
      <c r="AZ34" s="60" t="str">
        <f t="shared" si="62"/>
        <v/>
      </c>
      <c r="BA34" s="58" t="str">
        <f t="shared" si="63"/>
        <v/>
      </c>
      <c r="BB34" s="61"/>
    </row>
    <row r="35" spans="1:56" ht="20" customHeight="1">
      <c r="C35" s="63"/>
      <c r="D35" s="60">
        <f t="shared" si="39"/>
        <v>45562</v>
      </c>
      <c r="E35" s="58" t="str">
        <f t="shared" si="64"/>
        <v/>
      </c>
      <c r="F35" s="61"/>
      <c r="G35" s="63"/>
      <c r="H35" s="60" t="str">
        <f t="shared" si="40"/>
        <v/>
      </c>
      <c r="I35" s="58" t="str">
        <f t="shared" si="41"/>
        <v/>
      </c>
      <c r="J35" s="61"/>
      <c r="K35" s="63"/>
      <c r="L35" s="60">
        <f t="shared" si="42"/>
        <v>45625</v>
      </c>
      <c r="M35" s="58" t="str">
        <f t="shared" si="43"/>
        <v/>
      </c>
      <c r="N35" s="61"/>
      <c r="O35" s="63"/>
      <c r="P35" s="60">
        <f t="shared" si="44"/>
        <v>45653</v>
      </c>
      <c r="Q35" s="58" t="str">
        <f t="shared" si="45"/>
        <v/>
      </c>
      <c r="R35" s="61"/>
      <c r="S35" s="63"/>
      <c r="T35" s="60">
        <f t="shared" si="46"/>
        <v>45688</v>
      </c>
      <c r="U35" s="58" t="str">
        <f t="shared" si="47"/>
        <v/>
      </c>
      <c r="V35" s="61"/>
      <c r="W35" s="63"/>
      <c r="X35" s="60">
        <f t="shared" si="48"/>
        <v>45716</v>
      </c>
      <c r="Y35" s="58" t="str">
        <f t="shared" si="49"/>
        <v/>
      </c>
      <c r="Z35" s="61"/>
      <c r="AA35" s="63"/>
      <c r="AB35" s="60">
        <f t="shared" si="50"/>
        <v>45744</v>
      </c>
      <c r="AC35" s="58" t="str">
        <f t="shared" si="51"/>
        <v/>
      </c>
      <c r="AD35" s="61"/>
      <c r="AE35" s="63"/>
      <c r="AF35" s="60" t="str">
        <f t="shared" si="52"/>
        <v/>
      </c>
      <c r="AG35" s="58" t="str">
        <f t="shared" si="53"/>
        <v/>
      </c>
      <c r="AH35" s="61"/>
      <c r="AI35" s="63"/>
      <c r="AJ35" s="60">
        <f t="shared" si="54"/>
        <v>45807</v>
      </c>
      <c r="AK35" s="58" t="str">
        <f t="shared" si="55"/>
        <v/>
      </c>
      <c r="AL35" s="61"/>
      <c r="AM35" s="63"/>
      <c r="AN35" s="60">
        <f t="shared" si="56"/>
        <v>45835</v>
      </c>
      <c r="AO35" s="58" t="str">
        <f t="shared" si="57"/>
        <v/>
      </c>
      <c r="AP35" s="61"/>
      <c r="AQ35" s="63"/>
      <c r="AR35" s="60" t="str">
        <f t="shared" si="58"/>
        <v/>
      </c>
      <c r="AS35" s="58" t="str">
        <f t="shared" si="59"/>
        <v/>
      </c>
      <c r="AT35" s="61"/>
      <c r="AU35" s="63"/>
      <c r="AV35" s="60">
        <f t="shared" si="60"/>
        <v>45898</v>
      </c>
      <c r="AW35" s="58" t="str">
        <f t="shared" si="61"/>
        <v/>
      </c>
      <c r="AX35" s="61"/>
      <c r="AY35" s="63"/>
      <c r="AZ35" s="60" t="str">
        <f t="shared" si="62"/>
        <v/>
      </c>
      <c r="BA35" s="58" t="str">
        <f t="shared" si="63"/>
        <v/>
      </c>
      <c r="BB35" s="61"/>
    </row>
    <row r="36" spans="1:56" ht="20" customHeight="1">
      <c r="C36" s="63"/>
      <c r="D36" s="60">
        <f t="shared" si="39"/>
        <v>45563</v>
      </c>
      <c r="E36" s="58" t="str">
        <f t="shared" si="64"/>
        <v/>
      </c>
      <c r="F36" s="61"/>
      <c r="G36" s="63"/>
      <c r="H36" s="60" t="str">
        <f t="shared" si="40"/>
        <v/>
      </c>
      <c r="I36" s="58" t="str">
        <f t="shared" si="41"/>
        <v/>
      </c>
      <c r="J36" s="61"/>
      <c r="K36" s="63"/>
      <c r="L36" s="60">
        <f t="shared" si="42"/>
        <v>45626</v>
      </c>
      <c r="M36" s="58" t="str">
        <f t="shared" si="43"/>
        <v/>
      </c>
      <c r="N36" s="61"/>
      <c r="O36" s="63"/>
      <c r="P36" s="60">
        <f t="shared" si="44"/>
        <v>45654</v>
      </c>
      <c r="Q36" s="58" t="str">
        <f t="shared" si="45"/>
        <v/>
      </c>
      <c r="R36" s="61"/>
      <c r="S36" s="63"/>
      <c r="T36" s="60" t="str">
        <f t="shared" si="46"/>
        <v/>
      </c>
      <c r="U36" s="58" t="str">
        <f t="shared" si="47"/>
        <v/>
      </c>
      <c r="V36" s="61"/>
      <c r="W36" s="63"/>
      <c r="X36" s="60" t="str">
        <f t="shared" si="48"/>
        <v/>
      </c>
      <c r="Y36" s="58" t="str">
        <f t="shared" si="49"/>
        <v/>
      </c>
      <c r="Z36" s="61"/>
      <c r="AA36" s="63"/>
      <c r="AB36" s="60">
        <f t="shared" si="50"/>
        <v>45745</v>
      </c>
      <c r="AC36" s="58" t="str">
        <f t="shared" si="51"/>
        <v/>
      </c>
      <c r="AD36" s="61"/>
      <c r="AE36" s="63"/>
      <c r="AF36" s="60" t="str">
        <f t="shared" si="52"/>
        <v/>
      </c>
      <c r="AG36" s="58" t="str">
        <f t="shared" si="53"/>
        <v/>
      </c>
      <c r="AH36" s="61"/>
      <c r="AI36" s="63"/>
      <c r="AJ36" s="60">
        <f t="shared" si="54"/>
        <v>45808</v>
      </c>
      <c r="AK36" s="58" t="str">
        <f t="shared" si="55"/>
        <v/>
      </c>
      <c r="AL36" s="61"/>
      <c r="AM36" s="63"/>
      <c r="AN36" s="60">
        <f t="shared" si="56"/>
        <v>45836</v>
      </c>
      <c r="AO36" s="58" t="str">
        <f t="shared" si="57"/>
        <v/>
      </c>
      <c r="AP36" s="61"/>
      <c r="AQ36" s="63"/>
      <c r="AR36" s="60" t="str">
        <f t="shared" si="58"/>
        <v/>
      </c>
      <c r="AS36" s="58" t="str">
        <f t="shared" si="59"/>
        <v/>
      </c>
      <c r="AT36" s="61"/>
      <c r="AU36" s="63"/>
      <c r="AV36" s="60">
        <f t="shared" si="60"/>
        <v>45899</v>
      </c>
      <c r="AW36" s="58" t="str">
        <f t="shared" si="61"/>
        <v/>
      </c>
      <c r="AX36" s="61"/>
      <c r="AY36" s="63"/>
      <c r="AZ36" s="60" t="str">
        <f t="shared" si="62"/>
        <v/>
      </c>
      <c r="BA36" s="58" t="str">
        <f t="shared" si="63"/>
        <v/>
      </c>
      <c r="BB36" s="61"/>
    </row>
    <row r="37" spans="1:56" ht="20" customHeight="1">
      <c r="C37" s="63"/>
      <c r="D37" s="60">
        <f t="shared" si="39"/>
        <v>45564</v>
      </c>
      <c r="E37" s="58" t="str">
        <f t="shared" si="64"/>
        <v/>
      </c>
      <c r="F37" s="61"/>
      <c r="G37" s="63"/>
      <c r="H37" s="60" t="str">
        <f t="shared" si="40"/>
        <v/>
      </c>
      <c r="I37" s="58" t="str">
        <f t="shared" si="41"/>
        <v/>
      </c>
      <c r="J37" s="61"/>
      <c r="K37" s="63"/>
      <c r="L37" s="60" t="str">
        <f t="shared" si="42"/>
        <v/>
      </c>
      <c r="M37" s="58" t="str">
        <f t="shared" si="43"/>
        <v/>
      </c>
      <c r="N37" s="61"/>
      <c r="O37" s="63"/>
      <c r="P37" s="60">
        <f t="shared" si="44"/>
        <v>45655</v>
      </c>
      <c r="Q37" s="58" t="str">
        <f t="shared" si="45"/>
        <v/>
      </c>
      <c r="R37" s="61"/>
      <c r="S37" s="63"/>
      <c r="T37" s="60" t="str">
        <f t="shared" si="46"/>
        <v/>
      </c>
      <c r="U37" s="58" t="str">
        <f t="shared" si="47"/>
        <v/>
      </c>
      <c r="V37" s="61"/>
      <c r="W37" s="63"/>
      <c r="X37" s="60" t="str">
        <f t="shared" si="48"/>
        <v/>
      </c>
      <c r="Y37" s="58" t="str">
        <f t="shared" si="49"/>
        <v/>
      </c>
      <c r="Z37" s="61"/>
      <c r="AA37" s="63"/>
      <c r="AB37" s="60">
        <f t="shared" si="50"/>
        <v>45746</v>
      </c>
      <c r="AC37" s="58" t="str">
        <f t="shared" si="51"/>
        <v/>
      </c>
      <c r="AD37" s="61"/>
      <c r="AE37" s="63"/>
      <c r="AF37" s="60" t="str">
        <f t="shared" si="52"/>
        <v/>
      </c>
      <c r="AG37" s="58" t="str">
        <f t="shared" si="53"/>
        <v/>
      </c>
      <c r="AH37" s="61"/>
      <c r="AI37" s="63"/>
      <c r="AJ37" s="60" t="str">
        <f t="shared" si="54"/>
        <v/>
      </c>
      <c r="AK37" s="58" t="str">
        <f t="shared" si="55"/>
        <v/>
      </c>
      <c r="AL37" s="61"/>
      <c r="AM37" s="63"/>
      <c r="AN37" s="60">
        <f t="shared" si="56"/>
        <v>45837</v>
      </c>
      <c r="AO37" s="58" t="str">
        <f t="shared" si="57"/>
        <v/>
      </c>
      <c r="AP37" s="61"/>
      <c r="AQ37" s="63"/>
      <c r="AR37" s="60" t="str">
        <f t="shared" si="58"/>
        <v/>
      </c>
      <c r="AS37" s="58" t="str">
        <f t="shared" si="59"/>
        <v/>
      </c>
      <c r="AT37" s="61"/>
      <c r="AU37" s="63"/>
      <c r="AV37" s="60">
        <f t="shared" si="60"/>
        <v>45900</v>
      </c>
      <c r="AW37" s="58" t="str">
        <f t="shared" si="61"/>
        <v/>
      </c>
      <c r="AX37" s="61"/>
      <c r="AY37" s="63"/>
      <c r="AZ37" s="60" t="str">
        <f t="shared" si="62"/>
        <v/>
      </c>
      <c r="BA37" s="58" t="str">
        <f t="shared" si="63"/>
        <v/>
      </c>
      <c r="BB37" s="61"/>
    </row>
    <row r="38" spans="1:56" ht="20" customHeight="1">
      <c r="A38" s="64" t="str">
        <f>IF(P1="Equipe atelier",A39,IF(P1="Equipe 1",A40,IF(P1="Equipe 2",A41,"")))</f>
        <v/>
      </c>
      <c r="C38" s="63"/>
      <c r="D38" s="60">
        <f t="shared" si="39"/>
        <v>45565</v>
      </c>
      <c r="E38" s="58" t="str">
        <f t="shared" si="64"/>
        <v/>
      </c>
      <c r="F38" s="61"/>
      <c r="G38" s="63"/>
      <c r="H38" s="60" t="str">
        <f t="shared" si="40"/>
        <v/>
      </c>
      <c r="I38" s="58" t="str">
        <f t="shared" si="41"/>
        <v/>
      </c>
      <c r="J38" s="61"/>
      <c r="K38" s="63"/>
      <c r="L38" s="60" t="str">
        <f t="shared" si="42"/>
        <v/>
      </c>
      <c r="M38" s="58" t="str">
        <f t="shared" si="43"/>
        <v/>
      </c>
      <c r="N38" s="61"/>
      <c r="O38" s="63"/>
      <c r="P38" s="60">
        <f t="shared" si="44"/>
        <v>45656</v>
      </c>
      <c r="Q38" s="58" t="str">
        <f t="shared" si="45"/>
        <v/>
      </c>
      <c r="R38" s="61"/>
      <c r="S38" s="63"/>
      <c r="T38" s="60" t="str">
        <f t="shared" si="46"/>
        <v/>
      </c>
      <c r="U38" s="58" t="str">
        <f t="shared" si="47"/>
        <v/>
      </c>
      <c r="V38" s="61"/>
      <c r="W38" s="63"/>
      <c r="X38" s="60" t="str">
        <f t="shared" si="48"/>
        <v/>
      </c>
      <c r="Y38" s="58" t="str">
        <f t="shared" si="49"/>
        <v/>
      </c>
      <c r="Z38" s="61"/>
      <c r="AA38" s="63"/>
      <c r="AB38" s="60">
        <f t="shared" si="50"/>
        <v>45747</v>
      </c>
      <c r="AC38" s="58" t="str">
        <f t="shared" si="51"/>
        <v/>
      </c>
      <c r="AD38" s="61"/>
      <c r="AE38" s="63"/>
      <c r="AF38" s="60" t="str">
        <f t="shared" si="52"/>
        <v/>
      </c>
      <c r="AG38" s="58" t="str">
        <f t="shared" si="53"/>
        <v/>
      </c>
      <c r="AH38" s="61"/>
      <c r="AI38" s="63"/>
      <c r="AJ38" s="60" t="str">
        <f t="shared" si="54"/>
        <v/>
      </c>
      <c r="AK38" s="58" t="str">
        <f t="shared" si="55"/>
        <v/>
      </c>
      <c r="AL38" s="61"/>
      <c r="AM38" s="63"/>
      <c r="AN38" s="60">
        <f t="shared" si="56"/>
        <v>45838</v>
      </c>
      <c r="AO38" s="58" t="str">
        <f t="shared" si="57"/>
        <v/>
      </c>
      <c r="AP38" s="61"/>
      <c r="AQ38" s="63"/>
      <c r="AR38" s="60" t="str">
        <f t="shared" si="58"/>
        <v/>
      </c>
      <c r="AS38" s="58" t="str">
        <f t="shared" si="59"/>
        <v/>
      </c>
      <c r="AT38" s="61"/>
      <c r="AU38" s="63"/>
      <c r="AV38" s="60" t="str">
        <f t="shared" si="60"/>
        <v/>
      </c>
      <c r="AW38" s="58" t="str">
        <f t="shared" si="61"/>
        <v/>
      </c>
      <c r="AX38" s="61"/>
      <c r="AY38" s="63"/>
      <c r="AZ38" s="60" t="str">
        <f t="shared" si="62"/>
        <v/>
      </c>
      <c r="BA38" s="58" t="str">
        <f t="shared" si="63"/>
        <v/>
      </c>
      <c r="BB38" s="61"/>
    </row>
    <row r="39" spans="1:56" ht="20" customHeight="1">
      <c r="A39" s="65" t="s">
        <v>29</v>
      </c>
      <c r="C39" s="63"/>
      <c r="D39" s="60" t="str">
        <f t="shared" si="39"/>
        <v/>
      </c>
      <c r="E39" s="58" t="str">
        <f t="shared" si="64"/>
        <v/>
      </c>
      <c r="F39" s="61"/>
      <c r="G39" s="63"/>
      <c r="H39" s="60" t="str">
        <f t="shared" si="40"/>
        <v/>
      </c>
      <c r="I39" s="58" t="str">
        <f t="shared" si="41"/>
        <v/>
      </c>
      <c r="J39" s="61"/>
      <c r="K39" s="63"/>
      <c r="L39" s="60" t="str">
        <f t="shared" si="42"/>
        <v/>
      </c>
      <c r="M39" s="58" t="str">
        <f t="shared" si="43"/>
        <v/>
      </c>
      <c r="N39" s="61"/>
      <c r="O39" s="63"/>
      <c r="P39" s="60">
        <f t="shared" si="44"/>
        <v>45657</v>
      </c>
      <c r="Q39" s="58" t="str">
        <f t="shared" si="45"/>
        <v/>
      </c>
      <c r="R39" s="61"/>
      <c r="S39" s="63"/>
      <c r="T39" s="60" t="str">
        <f t="shared" si="46"/>
        <v/>
      </c>
      <c r="U39" s="58" t="str">
        <f t="shared" si="47"/>
        <v/>
      </c>
      <c r="V39" s="61"/>
      <c r="W39" s="63"/>
      <c r="X39" s="60" t="str">
        <f t="shared" si="48"/>
        <v/>
      </c>
      <c r="Y39" s="58" t="str">
        <f t="shared" si="49"/>
        <v/>
      </c>
      <c r="Z39" s="61"/>
      <c r="AA39" s="63"/>
      <c r="AB39" s="60" t="str">
        <f t="shared" si="50"/>
        <v/>
      </c>
      <c r="AC39" s="58" t="str">
        <f t="shared" si="51"/>
        <v/>
      </c>
      <c r="AD39" s="61"/>
      <c r="AE39" s="63"/>
      <c r="AF39" s="60" t="str">
        <f t="shared" si="52"/>
        <v/>
      </c>
      <c r="AG39" s="58" t="str">
        <f t="shared" si="53"/>
        <v/>
      </c>
      <c r="AH39" s="61"/>
      <c r="AI39" s="63"/>
      <c r="AJ39" s="60" t="str">
        <f t="shared" si="54"/>
        <v/>
      </c>
      <c r="AK39" s="58" t="str">
        <f t="shared" si="55"/>
        <v/>
      </c>
      <c r="AL39" s="61"/>
      <c r="AM39" s="63"/>
      <c r="AN39" s="60" t="str">
        <f t="shared" si="56"/>
        <v/>
      </c>
      <c r="AO39" s="58" t="str">
        <f t="shared" si="57"/>
        <v/>
      </c>
      <c r="AP39" s="61"/>
      <c r="AQ39" s="63"/>
      <c r="AR39" s="60" t="str">
        <f t="shared" si="58"/>
        <v/>
      </c>
      <c r="AS39" s="58" t="str">
        <f t="shared" si="59"/>
        <v/>
      </c>
      <c r="AT39" s="61"/>
      <c r="AU39" s="63"/>
      <c r="AV39" s="60" t="str">
        <f t="shared" si="60"/>
        <v/>
      </c>
      <c r="AW39" s="58" t="str">
        <f t="shared" si="61"/>
        <v/>
      </c>
      <c r="AX39" s="61"/>
      <c r="AY39" s="63"/>
      <c r="AZ39" s="60" t="str">
        <f t="shared" si="62"/>
        <v/>
      </c>
      <c r="BA39" s="58" t="str">
        <f t="shared" si="63"/>
        <v/>
      </c>
      <c r="BB39" s="61"/>
    </row>
    <row r="40" spans="1:56" ht="20" customHeight="1">
      <c r="A40" s="65" t="s">
        <v>27</v>
      </c>
      <c r="C40" s="63"/>
      <c r="D40" s="60" t="str">
        <f t="shared" si="39"/>
        <v/>
      </c>
      <c r="E40" s="58" t="str">
        <f t="shared" si="64"/>
        <v/>
      </c>
      <c r="F40" s="61"/>
      <c r="G40" s="63"/>
      <c r="H40" s="60" t="str">
        <f t="shared" si="40"/>
        <v/>
      </c>
      <c r="I40" s="58" t="str">
        <f t="shared" si="41"/>
        <v/>
      </c>
      <c r="J40" s="61"/>
      <c r="K40" s="63"/>
      <c r="L40" s="60" t="str">
        <f t="shared" si="42"/>
        <v/>
      </c>
      <c r="M40" s="58" t="str">
        <f t="shared" si="43"/>
        <v/>
      </c>
      <c r="N40" s="61"/>
      <c r="O40" s="63"/>
      <c r="P40" s="60" t="str">
        <f t="shared" si="44"/>
        <v/>
      </c>
      <c r="Q40" s="58" t="str">
        <f t="shared" si="45"/>
        <v/>
      </c>
      <c r="R40" s="61"/>
      <c r="S40" s="63"/>
      <c r="T40" s="60" t="str">
        <f t="shared" si="46"/>
        <v/>
      </c>
      <c r="U40" s="58" t="str">
        <f t="shared" si="47"/>
        <v/>
      </c>
      <c r="V40" s="61"/>
      <c r="W40" s="63"/>
      <c r="X40" s="60" t="str">
        <f t="shared" si="48"/>
        <v/>
      </c>
      <c r="Y40" s="58" t="str">
        <f t="shared" si="49"/>
        <v/>
      </c>
      <c r="Z40" s="61"/>
      <c r="AA40" s="63"/>
      <c r="AB40" s="60" t="str">
        <f t="shared" si="50"/>
        <v/>
      </c>
      <c r="AC40" s="58" t="str">
        <f t="shared" si="51"/>
        <v/>
      </c>
      <c r="AD40" s="61"/>
      <c r="AE40" s="63"/>
      <c r="AF40" s="60" t="str">
        <f t="shared" si="52"/>
        <v/>
      </c>
      <c r="AG40" s="58" t="str">
        <f t="shared" si="53"/>
        <v/>
      </c>
      <c r="AH40" s="61"/>
      <c r="AI40" s="63"/>
      <c r="AJ40" s="60" t="str">
        <f t="shared" si="54"/>
        <v/>
      </c>
      <c r="AK40" s="58" t="str">
        <f t="shared" si="55"/>
        <v/>
      </c>
      <c r="AL40" s="61"/>
      <c r="AM40" s="63"/>
      <c r="AN40" s="60" t="str">
        <f t="shared" si="56"/>
        <v/>
      </c>
      <c r="AO40" s="58" t="str">
        <f t="shared" si="57"/>
        <v/>
      </c>
      <c r="AP40" s="61"/>
      <c r="AQ40" s="63"/>
      <c r="AR40" s="60" t="str">
        <f t="shared" si="58"/>
        <v/>
      </c>
      <c r="AS40" s="58" t="str">
        <f t="shared" si="59"/>
        <v/>
      </c>
      <c r="AT40" s="61"/>
      <c r="AU40" s="63"/>
      <c r="AV40" s="60" t="str">
        <f t="shared" si="60"/>
        <v/>
      </c>
      <c r="AW40" s="58" t="str">
        <f t="shared" si="61"/>
        <v/>
      </c>
      <c r="AX40" s="61"/>
      <c r="AY40" s="63"/>
      <c r="AZ40" s="60" t="str">
        <f t="shared" si="62"/>
        <v/>
      </c>
      <c r="BA40" s="58" t="str">
        <f t="shared" si="63"/>
        <v/>
      </c>
      <c r="BB40" s="61"/>
    </row>
    <row r="41" spans="1:56" ht="12">
      <c r="A41" s="64" t="s">
        <v>28</v>
      </c>
      <c r="F41" s="66"/>
      <c r="Z41" s="68"/>
      <c r="AR41" s="69"/>
      <c r="AS41" s="66" t="str">
        <f t="shared" si="59"/>
        <v/>
      </c>
    </row>
    <row r="42" spans="1:56" ht="0" hidden="1" customHeight="1">
      <c r="Z42" s="68"/>
    </row>
    <row r="43" spans="1:56" ht="0" hidden="1" customHeight="1">
      <c r="Z43" s="68"/>
    </row>
    <row r="44" spans="1:56" ht="0" hidden="1" customHeight="1">
      <c r="Z44" s="68"/>
    </row>
  </sheetData>
  <sheetProtection selectLockedCells="1"/>
  <mergeCells count="26">
    <mergeCell ref="AM2:AP2"/>
    <mergeCell ref="AQ2:AT2"/>
    <mergeCell ref="AU2:AX2"/>
    <mergeCell ref="AY2:BB2"/>
    <mergeCell ref="AY1:BB1"/>
    <mergeCell ref="AM1:AP1"/>
    <mergeCell ref="AQ1:AT1"/>
    <mergeCell ref="AU1:AX1"/>
    <mergeCell ref="C2:F2"/>
    <mergeCell ref="G2:J2"/>
    <mergeCell ref="K2:N2"/>
    <mergeCell ref="O2:R2"/>
    <mergeCell ref="S2:V2"/>
    <mergeCell ref="W2:Z2"/>
    <mergeCell ref="AA2:AD2"/>
    <mergeCell ref="AE2:AH2"/>
    <mergeCell ref="AI2:AL2"/>
    <mergeCell ref="AA1:AD1"/>
    <mergeCell ref="AE1:AH1"/>
    <mergeCell ref="AI1:AL1"/>
    <mergeCell ref="W1:Z1"/>
    <mergeCell ref="C1:F1"/>
    <mergeCell ref="G1:J1"/>
    <mergeCell ref="K1:N1"/>
    <mergeCell ref="O1:R1"/>
    <mergeCell ref="S1:V1"/>
  </mergeCells>
  <conditionalFormatting sqref="C3:C40 G3:G40 K3:K40 O3:O40 S3:S40 W3:W40 AA3:AA40 AE3:AE40 AI3:AI40 AM3:AM40 AQ3:AQ40 AU3:AU40 AY3:AY40">
    <cfRule type="expression" dxfId="40" priority="41">
      <formula>AND(D3&lt;&gt;"",SUMPRODUCT((D3&gt;=DVac)*(D3&lt;=FVac))&gt;0)</formula>
    </cfRule>
  </conditionalFormatting>
  <conditionalFormatting sqref="D3:F40">
    <cfRule type="expression" dxfId="39" priority="40">
      <formula>WEEKDAY($D3,2)&gt;5</formula>
    </cfRule>
    <cfRule type="expression" dxfId="38" priority="39">
      <formula>COUNTIF(Fériés,$D3)=1</formula>
    </cfRule>
    <cfRule type="expression" dxfId="37" priority="38">
      <formula>$D3=""</formula>
    </cfRule>
  </conditionalFormatting>
  <conditionalFormatting sqref="G1:BB1">
    <cfRule type="expression" dxfId="36" priority="1">
      <formula>G1=C1</formula>
    </cfRule>
  </conditionalFormatting>
  <conditionalFormatting sqref="H3:J40">
    <cfRule type="expression" dxfId="35" priority="37">
      <formula>WEEKDAY($H3,2)&gt;5</formula>
    </cfRule>
    <cfRule type="expression" dxfId="34" priority="36">
      <formula>COUNTIF(Fériés,$H3)&gt;0</formula>
    </cfRule>
    <cfRule type="expression" dxfId="33" priority="35">
      <formula>$H3=""</formula>
    </cfRule>
  </conditionalFormatting>
  <conditionalFormatting sqref="L3:N40">
    <cfRule type="expression" dxfId="32" priority="34">
      <formula>WEEKDAY($L3,2)&gt;5</formula>
    </cfRule>
    <cfRule type="expression" dxfId="31" priority="33">
      <formula>COUNTIF(Fériés,$L3)&gt;0</formula>
    </cfRule>
    <cfRule type="expression" dxfId="30" priority="32">
      <formula>$L3=""</formula>
    </cfRule>
  </conditionalFormatting>
  <conditionalFormatting sqref="P3:R40">
    <cfRule type="expression" dxfId="29" priority="31">
      <formula>WEEKDAY($P3,2)&gt;5</formula>
    </cfRule>
    <cfRule type="expression" dxfId="28" priority="30">
      <formula>COUNTIF(Fériés,$P3)&gt;0</formula>
    </cfRule>
    <cfRule type="expression" dxfId="27" priority="29">
      <formula>$P3=""</formula>
    </cfRule>
  </conditionalFormatting>
  <conditionalFormatting sqref="T3:V40">
    <cfRule type="expression" dxfId="26" priority="28">
      <formula>WEEKDAY($T3,2)&gt;5</formula>
    </cfRule>
    <cfRule type="expression" dxfId="25" priority="27">
      <formula>COUNTIF(Fériés,$T3)&gt;0</formula>
    </cfRule>
    <cfRule type="expression" dxfId="24" priority="26">
      <formula>$T3=""</formula>
    </cfRule>
  </conditionalFormatting>
  <conditionalFormatting sqref="X3:Z40">
    <cfRule type="expression" dxfId="23" priority="23">
      <formula>$X3=""</formula>
    </cfRule>
    <cfRule type="expression" dxfId="22" priority="25">
      <formula>WEEKDAY($X3,2)&gt;5</formula>
    </cfRule>
    <cfRule type="expression" dxfId="21" priority="24">
      <formula>COUNTIF(Fériés,$X3)&gt;0</formula>
    </cfRule>
  </conditionalFormatting>
  <conditionalFormatting sqref="AB3:AD40">
    <cfRule type="expression" dxfId="20" priority="21">
      <formula>COUNTIF(Fériés,$AB3)&gt;0</formula>
    </cfRule>
    <cfRule type="expression" dxfId="19" priority="22">
      <formula>WEEKDAY($AB3,2)&gt;5</formula>
    </cfRule>
    <cfRule type="expression" dxfId="18" priority="20">
      <formula>$AB3=""</formula>
    </cfRule>
  </conditionalFormatting>
  <conditionalFormatting sqref="AF3:AH40">
    <cfRule type="expression" dxfId="17" priority="19">
      <formula>WEEKDAY($AF3,2)&gt;5</formula>
    </cfRule>
    <cfRule type="expression" dxfId="16" priority="18">
      <formula>COUNTIF(Fériés,$AF3)&gt;0</formula>
    </cfRule>
    <cfRule type="expression" dxfId="15" priority="17">
      <formula>$AF3=""</formula>
    </cfRule>
  </conditionalFormatting>
  <conditionalFormatting sqref="AJ3:AL40">
    <cfRule type="expression" dxfId="14" priority="16">
      <formula>WEEKDAY($AJ3,2)&gt;5</formula>
    </cfRule>
    <cfRule type="expression" dxfId="13" priority="15">
      <formula>COUNTIF(Fériés,2)&gt;0</formula>
    </cfRule>
    <cfRule type="expression" dxfId="12" priority="14">
      <formula>$AJ3=""</formula>
    </cfRule>
  </conditionalFormatting>
  <conditionalFormatting sqref="AN3:AP40">
    <cfRule type="expression" dxfId="11" priority="13">
      <formula>WEEKDAY($AN3,2)&gt;5</formula>
    </cfRule>
    <cfRule type="expression" dxfId="10" priority="12">
      <formula>COUNTIF(Fériés,$AN3)&gt;0</formula>
    </cfRule>
    <cfRule type="expression" dxfId="9" priority="11">
      <formula>$AN3=""</formula>
    </cfRule>
  </conditionalFormatting>
  <conditionalFormatting sqref="AR3:AT40">
    <cfRule type="expression" dxfId="8" priority="10">
      <formula>WEEKDAY($AR3,2)&gt;5</formula>
    </cfRule>
    <cfRule type="expression" dxfId="7" priority="9">
      <formula>COUNTIF(Fériés,$AR3)&gt;0</formula>
    </cfRule>
    <cfRule type="expression" dxfId="6" priority="8">
      <formula>$AR3=""</formula>
    </cfRule>
  </conditionalFormatting>
  <conditionalFormatting sqref="AV3:AX40">
    <cfRule type="expression" dxfId="5" priority="5">
      <formula>$AV3=""</formula>
    </cfRule>
    <cfRule type="expression" dxfId="4" priority="7">
      <formula>WEEKDAY($AV3,2)&gt;5</formula>
    </cfRule>
    <cfRule type="expression" dxfId="3" priority="6">
      <formula>COUNTIF(Fériés,$AV3)&gt;0</formula>
    </cfRule>
  </conditionalFormatting>
  <conditionalFormatting sqref="AZ3:BB40">
    <cfRule type="expression" dxfId="2" priority="4">
      <formula>WEEKDAY($AZ3,2)&gt;5</formula>
    </cfRule>
    <cfRule type="expression" dxfId="1" priority="3">
      <formula>COUNTIF(Fériés,$AZ3)&gt;0</formula>
    </cfRule>
    <cfRule type="expression" dxfId="0" priority="2">
      <formula>$AZ3=""</formula>
    </cfRule>
  </conditionalFormatting>
  <dataValidations count="1">
    <dataValidation type="list" allowBlank="1" showInputMessage="1" showErrorMessage="1" sqref="C2:F2" xr:uid="{BCFC318B-5A9C-4962-81AF-203F322C7BA1}">
      <formula1>Tblmois</formula1>
    </dataValidation>
  </dataValidations>
  <printOptions horizontalCentered="1" verticalCentered="1"/>
  <pageMargins left="3.937007874015748E-2" right="3.937007874015748E-2" top="0.74803149606299213" bottom="0.74803149606299213" header="0.11811023622047245" footer="0.31496062992125984"/>
  <pageSetup paperSize="9" scale="59" orientation="landscape" r:id="rId1"/>
  <headerFooter>
    <oddFooter>&amp;Rédité le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Spinner 1">
              <controlPr defaultSize="0" autoPict="0">
                <anchor moveWithCells="1" sizeWithCells="1">
                  <from>
                    <xdr:col>1</xdr:col>
                    <xdr:colOff>101600</xdr:colOff>
                    <xdr:row>0</xdr:row>
                    <xdr:rowOff>38100</xdr:rowOff>
                  </from>
                  <to>
                    <xdr:col>1</xdr:col>
                    <xdr:colOff>431800</xdr:colOff>
                    <xdr:row>0</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FFFF00"/>
  </sheetPr>
  <dimension ref="A1:AE70"/>
  <sheetViews>
    <sheetView topLeftCell="A5" zoomScaleNormal="100" workbookViewId="0">
      <selection activeCell="N44" sqref="N44"/>
    </sheetView>
  </sheetViews>
  <sheetFormatPr baseColWidth="10" defaultColWidth="11.5" defaultRowHeight="13"/>
  <cols>
    <col min="1" max="1" width="0.6640625" style="2" customWidth="1"/>
    <col min="2" max="2" width="10.33203125" style="2" customWidth="1"/>
    <col min="3" max="3" width="10" style="2" customWidth="1"/>
    <col min="4" max="4" width="0.6640625" style="2" customWidth="1"/>
    <col min="5" max="5" width="26.33203125" style="2" customWidth="1"/>
    <col min="6" max="6" width="0.6640625" style="2" customWidth="1"/>
    <col min="7" max="7" width="26.33203125" style="2" customWidth="1"/>
    <col min="8" max="8" width="0.6640625" style="2" customWidth="1"/>
    <col min="9" max="9" width="11.5" style="2" customWidth="1"/>
    <col min="10" max="20" width="11.5" style="2"/>
    <col min="21" max="21" width="25.83203125" style="2" bestFit="1" customWidth="1"/>
    <col min="22" max="22" width="23.1640625" style="2" bestFit="1" customWidth="1"/>
    <col min="23" max="23" width="22" style="2" bestFit="1" customWidth="1"/>
    <col min="24" max="16384" width="11.5" style="2"/>
  </cols>
  <sheetData>
    <row r="1" spans="1:31" ht="10" customHeight="1" thickBot="1">
      <c r="A1" s="27"/>
      <c r="B1" s="28"/>
      <c r="C1" s="28"/>
      <c r="D1" s="28"/>
      <c r="E1" s="28"/>
      <c r="F1" s="28"/>
      <c r="G1" s="28"/>
      <c r="H1" s="29"/>
      <c r="J1" s="1"/>
      <c r="K1" s="1"/>
      <c r="L1" s="1"/>
      <c r="M1" s="1"/>
      <c r="N1" s="1"/>
      <c r="O1" s="1"/>
      <c r="P1" s="1"/>
      <c r="Q1" s="1"/>
      <c r="R1" s="1"/>
      <c r="S1" s="1"/>
      <c r="T1" s="1"/>
      <c r="U1" s="1"/>
      <c r="V1" s="1"/>
      <c r="W1" s="1"/>
      <c r="X1" s="1"/>
      <c r="Y1" s="1"/>
      <c r="Z1" s="1"/>
      <c r="AA1" s="1"/>
      <c r="AB1" s="1"/>
      <c r="AC1" s="1"/>
      <c r="AD1" s="1"/>
      <c r="AE1" s="1"/>
    </row>
    <row r="2" spans="1:31" ht="15.75" customHeight="1">
      <c r="A2" s="4"/>
      <c r="B2" s="94" t="s">
        <v>13</v>
      </c>
      <c r="C2" s="97"/>
      <c r="D2" s="5"/>
      <c r="E2" s="6" t="s">
        <v>14</v>
      </c>
      <c r="F2" s="5"/>
      <c r="G2" s="6" t="s">
        <v>15</v>
      </c>
      <c r="H2" s="7"/>
      <c r="J2" s="21" t="s">
        <v>12</v>
      </c>
      <c r="K2" s="22" t="s">
        <v>23</v>
      </c>
      <c r="L2" s="3"/>
      <c r="M2" s="3"/>
      <c r="N2" s="3"/>
      <c r="O2" s="3"/>
      <c r="P2" s="3"/>
      <c r="Q2" s="3"/>
      <c r="R2" s="3"/>
      <c r="S2" s="8"/>
      <c r="T2" s="8"/>
      <c r="U2" s="8"/>
      <c r="V2" s="8"/>
      <c r="W2" s="8"/>
      <c r="X2" s="8"/>
      <c r="Y2" s="3"/>
      <c r="AA2" s="9"/>
      <c r="AB2" s="9"/>
      <c r="AC2" s="9"/>
    </row>
    <row r="3" spans="1:31" ht="15.75" customHeight="1">
      <c r="A3" s="10"/>
      <c r="B3" s="95"/>
      <c r="C3" s="98"/>
      <c r="D3" s="11"/>
      <c r="E3" s="30" t="s">
        <v>25</v>
      </c>
      <c r="F3" s="11"/>
      <c r="G3" s="30" t="s">
        <v>25</v>
      </c>
      <c r="H3" s="13"/>
      <c r="I3" s="2" t="s">
        <v>0</v>
      </c>
      <c r="J3" s="23">
        <f>DATE(An-1,1,1)</f>
        <v>44927</v>
      </c>
      <c r="K3" s="22"/>
      <c r="L3" s="3"/>
      <c r="M3" s="3"/>
      <c r="N3" s="3"/>
      <c r="O3" s="3"/>
      <c r="P3" s="3"/>
      <c r="Q3" s="3"/>
      <c r="R3" s="3"/>
      <c r="S3" s="8"/>
      <c r="T3" s="8"/>
      <c r="U3" s="8"/>
      <c r="V3" s="8"/>
      <c r="W3" s="8"/>
      <c r="X3" s="8"/>
      <c r="Y3" s="3"/>
      <c r="AA3" s="9"/>
      <c r="AB3" s="9"/>
      <c r="AC3" s="9"/>
    </row>
    <row r="4" spans="1:31" ht="26.25" customHeight="1">
      <c r="A4" s="10"/>
      <c r="B4" s="96"/>
      <c r="C4" s="99"/>
      <c r="D4" s="11"/>
      <c r="E4" s="12" t="s">
        <v>16</v>
      </c>
      <c r="F4" s="11"/>
      <c r="G4" s="12" t="s">
        <v>17</v>
      </c>
      <c r="H4" s="13"/>
      <c r="I4" s="2" t="s">
        <v>1</v>
      </c>
      <c r="J4" s="23">
        <f>ROUND(DATE(An-1,4,MOD(234-11*MOD(An-1,19),30))/7,0)*7-6+1</f>
        <v>45026</v>
      </c>
      <c r="K4" s="25"/>
      <c r="M4" s="100"/>
      <c r="N4" s="100"/>
      <c r="O4" s="100"/>
      <c r="P4" s="100"/>
      <c r="Q4" s="100"/>
      <c r="R4" s="100"/>
    </row>
    <row r="5" spans="1:31" ht="26.25" customHeight="1">
      <c r="A5" s="10"/>
      <c r="B5" s="14" t="s">
        <v>24</v>
      </c>
      <c r="C5" s="15" t="s">
        <v>18</v>
      </c>
      <c r="D5" s="11"/>
      <c r="E5" s="16">
        <v>41265</v>
      </c>
      <c r="F5" s="11"/>
      <c r="G5" s="16">
        <v>41280</v>
      </c>
      <c r="H5" s="13"/>
      <c r="I5" s="2" t="s">
        <v>2</v>
      </c>
      <c r="J5" s="23">
        <f>DATE(An-1,5,1)</f>
        <v>45047</v>
      </c>
      <c r="M5" s="21"/>
      <c r="N5" s="21"/>
      <c r="O5" s="21"/>
      <c r="P5" s="21"/>
      <c r="Q5" s="21"/>
      <c r="R5" s="21"/>
    </row>
    <row r="6" spans="1:31" ht="15" customHeight="1">
      <c r="A6" s="10"/>
      <c r="B6" s="17"/>
      <c r="C6" s="15" t="s">
        <v>19</v>
      </c>
      <c r="D6" s="11"/>
      <c r="E6" s="16">
        <v>41328</v>
      </c>
      <c r="F6" s="11"/>
      <c r="G6" s="16">
        <v>41343</v>
      </c>
      <c r="H6" s="13"/>
      <c r="I6" s="2" t="s">
        <v>3</v>
      </c>
      <c r="J6" s="23">
        <f>DATE(An-1,5,8)</f>
        <v>45054</v>
      </c>
      <c r="M6" s="31"/>
      <c r="N6" s="31"/>
      <c r="O6" s="31"/>
      <c r="P6" s="31"/>
    </row>
    <row r="7" spans="1:31" ht="15" customHeight="1">
      <c r="A7" s="10"/>
      <c r="B7" s="17"/>
      <c r="C7" s="15" t="s">
        <v>20</v>
      </c>
      <c r="D7" s="11"/>
      <c r="E7" s="18">
        <v>41384</v>
      </c>
      <c r="F7" s="11"/>
      <c r="G7" s="18">
        <v>41399</v>
      </c>
      <c r="H7" s="13"/>
      <c r="I7" s="2" t="s">
        <v>4</v>
      </c>
      <c r="J7" s="23">
        <f>J4+38</f>
        <v>45064</v>
      </c>
      <c r="M7" s="31"/>
      <c r="N7" s="31"/>
      <c r="O7" s="31"/>
      <c r="P7" s="31"/>
      <c r="Q7" s="31"/>
      <c r="R7" s="31"/>
    </row>
    <row r="8" spans="1:31" ht="15" customHeight="1">
      <c r="A8" s="10"/>
      <c r="B8" s="17"/>
      <c r="C8" s="15" t="s">
        <v>21</v>
      </c>
      <c r="D8" s="11"/>
      <c r="E8" s="18">
        <v>41461</v>
      </c>
      <c r="F8" s="11"/>
      <c r="G8" s="18">
        <v>41518</v>
      </c>
      <c r="H8" s="13"/>
      <c r="I8" s="2" t="s">
        <v>5</v>
      </c>
      <c r="J8" s="23">
        <f>J4+49</f>
        <v>45075</v>
      </c>
      <c r="M8" s="31"/>
      <c r="N8" s="31"/>
      <c r="O8" s="31"/>
      <c r="P8" s="31"/>
      <c r="Q8" s="31"/>
      <c r="R8" s="31"/>
    </row>
    <row r="9" spans="1:31" ht="15" customHeight="1">
      <c r="A9" s="10"/>
      <c r="B9" s="17"/>
      <c r="C9" s="15" t="s">
        <v>22</v>
      </c>
      <c r="D9" s="11"/>
      <c r="E9" s="18">
        <v>41566</v>
      </c>
      <c r="F9" s="11"/>
      <c r="G9" s="18">
        <v>41581</v>
      </c>
      <c r="H9" s="13"/>
      <c r="I9" s="2" t="s">
        <v>6</v>
      </c>
      <c r="J9" s="23">
        <f>DATE(An-1,7,14)</f>
        <v>45121</v>
      </c>
      <c r="M9" s="31"/>
      <c r="N9" s="31"/>
      <c r="O9" s="31"/>
      <c r="P9" s="31"/>
      <c r="Q9" s="31"/>
      <c r="R9" s="31"/>
    </row>
    <row r="10" spans="1:31" ht="15" customHeight="1">
      <c r="A10" s="10"/>
      <c r="B10" s="19"/>
      <c r="C10" s="15" t="s">
        <v>18</v>
      </c>
      <c r="D10" s="11"/>
      <c r="E10" s="20">
        <v>41629</v>
      </c>
      <c r="F10" s="11"/>
      <c r="G10" s="20">
        <v>41644</v>
      </c>
      <c r="H10" s="13"/>
      <c r="I10" s="2" t="s">
        <v>7</v>
      </c>
      <c r="J10" s="23">
        <f>DATE(An-1,8,15)</f>
        <v>45153</v>
      </c>
      <c r="M10" s="31"/>
      <c r="N10" s="31"/>
      <c r="O10" s="31"/>
      <c r="P10" s="31"/>
      <c r="Q10" s="31"/>
      <c r="R10" s="31"/>
    </row>
    <row r="11" spans="1:31" ht="15" customHeight="1">
      <c r="A11" s="10"/>
      <c r="B11" s="11"/>
      <c r="C11" s="11"/>
      <c r="D11" s="11"/>
      <c r="E11" s="11"/>
      <c r="F11" s="11"/>
      <c r="G11" s="11"/>
      <c r="H11" s="13"/>
      <c r="I11" s="2" t="s">
        <v>8</v>
      </c>
      <c r="J11" s="23">
        <f>DATE(An-1,11,1)</f>
        <v>45231</v>
      </c>
      <c r="M11" s="31"/>
      <c r="N11" s="31"/>
      <c r="O11" s="31"/>
      <c r="P11" s="31"/>
      <c r="Q11" s="31"/>
      <c r="R11" s="31"/>
    </row>
    <row r="12" spans="1:31" ht="15" customHeight="1">
      <c r="A12" s="10"/>
      <c r="B12" s="14" t="str">
        <f>YEAR(E12)&amp;"/"&amp;YEAR(G16)</f>
        <v>2014/2015</v>
      </c>
      <c r="C12" s="15" t="s">
        <v>19</v>
      </c>
      <c r="D12" s="11"/>
      <c r="E12" s="16">
        <v>41699</v>
      </c>
      <c r="F12" s="11"/>
      <c r="G12" s="16">
        <v>41714</v>
      </c>
      <c r="H12" s="13"/>
      <c r="I12" s="2" t="s">
        <v>9</v>
      </c>
      <c r="J12" s="23">
        <f>DATE(An-1,11,11)</f>
        <v>45241</v>
      </c>
      <c r="M12" s="31"/>
      <c r="N12" s="31"/>
      <c r="O12" s="31"/>
      <c r="P12" s="31"/>
      <c r="Q12" s="31"/>
      <c r="R12" s="31"/>
    </row>
    <row r="13" spans="1:31" ht="15" customHeight="1">
      <c r="A13" s="10"/>
      <c r="B13" s="17"/>
      <c r="C13" s="15" t="s">
        <v>20</v>
      </c>
      <c r="D13" s="11"/>
      <c r="E13" s="18">
        <v>41755</v>
      </c>
      <c r="F13" s="11"/>
      <c r="G13" s="18">
        <v>41770</v>
      </c>
      <c r="H13" s="13"/>
      <c r="I13" s="2" t="s">
        <v>10</v>
      </c>
      <c r="J13" s="23">
        <f>DATE(An-1,12,25)</f>
        <v>45285</v>
      </c>
      <c r="O13" s="31"/>
      <c r="P13" s="31"/>
      <c r="Q13" s="31"/>
      <c r="R13" s="31"/>
    </row>
    <row r="14" spans="1:31" ht="15" customHeight="1">
      <c r="A14" s="10"/>
      <c r="B14" s="17"/>
      <c r="C14" s="15" t="s">
        <v>21</v>
      </c>
      <c r="D14" s="11"/>
      <c r="E14" s="18">
        <v>41825</v>
      </c>
      <c r="F14" s="11"/>
      <c r="G14" s="18">
        <v>41882</v>
      </c>
      <c r="H14" s="13"/>
      <c r="I14" s="2" t="s">
        <v>11</v>
      </c>
      <c r="J14" s="23">
        <f>DATE(An,1,1)</f>
        <v>45292</v>
      </c>
    </row>
    <row r="15" spans="1:31" ht="15" customHeight="1">
      <c r="A15" s="10"/>
      <c r="B15" s="17"/>
      <c r="C15" s="15" t="s">
        <v>22</v>
      </c>
      <c r="D15" s="11"/>
      <c r="E15" s="18">
        <v>41930</v>
      </c>
      <c r="F15" s="11"/>
      <c r="G15" s="18">
        <v>41945</v>
      </c>
      <c r="H15" s="13"/>
      <c r="I15" s="24"/>
      <c r="J15" s="23">
        <f>ROUND(DATE(An,4,MOD(234-11*MOD(An,19),30))/7,0)*7-6+1</f>
        <v>45383</v>
      </c>
    </row>
    <row r="16" spans="1:31" ht="15" customHeight="1">
      <c r="A16" s="10"/>
      <c r="B16" s="19"/>
      <c r="C16" s="15" t="s">
        <v>18</v>
      </c>
      <c r="D16" s="11"/>
      <c r="E16" s="20">
        <v>41993</v>
      </c>
      <c r="F16" s="11"/>
      <c r="G16" s="20">
        <v>42008</v>
      </c>
      <c r="H16" s="13"/>
      <c r="I16" s="24"/>
      <c r="J16" s="23">
        <f>DATE(An,5,1)</f>
        <v>45413</v>
      </c>
    </row>
    <row r="17" spans="1:10" ht="15" customHeight="1">
      <c r="A17" s="10"/>
      <c r="B17" s="11"/>
      <c r="C17" s="11"/>
      <c r="D17" s="11"/>
      <c r="E17" s="11"/>
      <c r="F17" s="11"/>
      <c r="G17" s="11"/>
      <c r="H17" s="13"/>
      <c r="J17" s="23">
        <f>DATE(An,5,8)</f>
        <v>45420</v>
      </c>
    </row>
    <row r="18" spans="1:10" ht="15" customHeight="1">
      <c r="A18" s="10"/>
      <c r="B18" s="14" t="str">
        <f>YEAR(E18)&amp;"/"&amp;YEAR(G22)</f>
        <v>2015/2016</v>
      </c>
      <c r="C18" s="15" t="s">
        <v>19</v>
      </c>
      <c r="D18" s="11"/>
      <c r="E18" s="16">
        <v>42042</v>
      </c>
      <c r="F18" s="11"/>
      <c r="G18" s="16">
        <v>42057</v>
      </c>
      <c r="H18" s="13"/>
      <c r="J18" s="23">
        <f>J15+38</f>
        <v>45421</v>
      </c>
    </row>
    <row r="19" spans="1:10" ht="15" customHeight="1">
      <c r="A19" s="10"/>
      <c r="B19" s="17"/>
      <c r="C19" s="15" t="s">
        <v>20</v>
      </c>
      <c r="D19" s="11"/>
      <c r="E19" s="18">
        <v>42105</v>
      </c>
      <c r="F19" s="11"/>
      <c r="G19" s="18">
        <v>42120</v>
      </c>
      <c r="H19" s="13"/>
      <c r="J19" s="23">
        <f>J15+49</f>
        <v>45432</v>
      </c>
    </row>
    <row r="20" spans="1:10" ht="15" customHeight="1">
      <c r="A20" s="10"/>
      <c r="B20" s="17"/>
      <c r="C20" s="15" t="s">
        <v>21</v>
      </c>
      <c r="D20" s="11"/>
      <c r="E20" s="18">
        <v>42189</v>
      </c>
      <c r="F20" s="11"/>
      <c r="G20" s="18">
        <v>42246</v>
      </c>
      <c r="H20" s="13"/>
      <c r="J20" s="23">
        <f>DATE(An,7,14)</f>
        <v>45487</v>
      </c>
    </row>
    <row r="21" spans="1:10" ht="15">
      <c r="A21" s="10"/>
      <c r="B21" s="17"/>
      <c r="C21" s="15" t="s">
        <v>22</v>
      </c>
      <c r="D21" s="11"/>
      <c r="E21" s="18">
        <v>42294</v>
      </c>
      <c r="F21" s="11"/>
      <c r="G21" s="18">
        <v>42309</v>
      </c>
      <c r="H21" s="13"/>
      <c r="J21" s="23">
        <f>DATE(An,8,15)</f>
        <v>45519</v>
      </c>
    </row>
    <row r="22" spans="1:10" ht="15">
      <c r="A22" s="10"/>
      <c r="B22" s="19"/>
      <c r="C22" s="15" t="s">
        <v>18</v>
      </c>
      <c r="D22" s="11"/>
      <c r="E22" s="20">
        <v>42357</v>
      </c>
      <c r="F22" s="11"/>
      <c r="G22" s="20">
        <v>42372</v>
      </c>
      <c r="H22" s="13"/>
      <c r="J22" s="23">
        <f>DATE(An,11,1)</f>
        <v>45597</v>
      </c>
    </row>
    <row r="23" spans="1:10">
      <c r="A23" s="10"/>
      <c r="B23" s="11"/>
      <c r="C23" s="11"/>
      <c r="D23" s="11"/>
      <c r="E23" s="11"/>
      <c r="F23" s="11"/>
      <c r="G23" s="11"/>
      <c r="H23" s="13"/>
      <c r="J23" s="23">
        <f>DATE(An,11,11)</f>
        <v>45607</v>
      </c>
    </row>
    <row r="24" spans="1:10" ht="15">
      <c r="A24" s="10"/>
      <c r="B24" s="14" t="str">
        <f>YEAR(E24)&amp;"/"&amp;YEAR(G28)</f>
        <v>2016/2017</v>
      </c>
      <c r="C24" s="15" t="s">
        <v>19</v>
      </c>
      <c r="D24" s="11"/>
      <c r="E24" s="16">
        <v>42413</v>
      </c>
      <c r="F24" s="11"/>
      <c r="G24" s="16">
        <v>42428</v>
      </c>
      <c r="H24" s="13"/>
      <c r="J24" s="23">
        <f>DATE(An,12,25)</f>
        <v>45651</v>
      </c>
    </row>
    <row r="25" spans="1:10" ht="15">
      <c r="A25" s="10"/>
      <c r="B25" s="17"/>
      <c r="C25" s="15" t="s">
        <v>20</v>
      </c>
      <c r="D25" s="11"/>
      <c r="E25" s="18">
        <v>42476</v>
      </c>
      <c r="F25" s="11"/>
      <c r="G25" s="18">
        <v>42491</v>
      </c>
      <c r="H25" s="13"/>
      <c r="J25" s="26">
        <f>DATE(An+1,1,1)</f>
        <v>45658</v>
      </c>
    </row>
    <row r="26" spans="1:10" ht="15">
      <c r="A26" s="10"/>
      <c r="B26" s="17"/>
      <c r="C26" s="15" t="s">
        <v>21</v>
      </c>
      <c r="D26" s="11"/>
      <c r="E26" s="18">
        <v>42553</v>
      </c>
      <c r="F26" s="11"/>
      <c r="G26" s="18">
        <v>42611</v>
      </c>
      <c r="H26" s="13"/>
      <c r="J26" s="23">
        <f>ROUND(DATE(An+1,4,MOD(234-11*MOD(An+1,19),30))/7,0)*7-6+1</f>
        <v>45768</v>
      </c>
    </row>
    <row r="27" spans="1:10" ht="15">
      <c r="A27" s="10"/>
      <c r="B27" s="17"/>
      <c r="C27" s="15" t="s">
        <v>22</v>
      </c>
      <c r="D27" s="11"/>
      <c r="E27" s="18">
        <v>42662</v>
      </c>
      <c r="F27" s="11"/>
      <c r="G27" s="18">
        <v>42677</v>
      </c>
      <c r="H27" s="13"/>
      <c r="J27" s="23">
        <f>DATE(An+1,5,1)</f>
        <v>45778</v>
      </c>
    </row>
    <row r="28" spans="1:10" ht="15">
      <c r="A28" s="10"/>
      <c r="B28" s="19"/>
      <c r="C28" s="15" t="s">
        <v>18</v>
      </c>
      <c r="D28" s="11"/>
      <c r="E28" s="20">
        <v>42721</v>
      </c>
      <c r="F28" s="11"/>
      <c r="G28" s="20">
        <v>42738</v>
      </c>
      <c r="H28" s="13"/>
      <c r="J28" s="23">
        <f>DATE(An+1,5,8)</f>
        <v>45785</v>
      </c>
    </row>
    <row r="29" spans="1:10">
      <c r="A29" s="10"/>
      <c r="B29" s="11"/>
      <c r="C29" s="11"/>
      <c r="D29" s="11"/>
      <c r="E29" s="11"/>
      <c r="F29" s="11"/>
      <c r="G29" s="11"/>
      <c r="H29" s="13"/>
      <c r="J29" s="23">
        <f>J26+38</f>
        <v>45806</v>
      </c>
    </row>
    <row r="30" spans="1:10" ht="15">
      <c r="A30" s="10"/>
      <c r="B30" s="14" t="str">
        <f>YEAR(E30)&amp;"/"&amp;YEAR(G34)</f>
        <v>2017/2018</v>
      </c>
      <c r="C30" s="15" t="s">
        <v>19</v>
      </c>
      <c r="D30" s="11"/>
      <c r="E30" s="16">
        <v>42777</v>
      </c>
      <c r="F30" s="11"/>
      <c r="G30" s="16">
        <v>42792</v>
      </c>
      <c r="H30" s="13"/>
      <c r="J30" s="23">
        <f>J26+49</f>
        <v>45817</v>
      </c>
    </row>
    <row r="31" spans="1:10" ht="15">
      <c r="A31" s="10"/>
      <c r="B31" s="17"/>
      <c r="C31" s="15" t="s">
        <v>20</v>
      </c>
      <c r="D31" s="11"/>
      <c r="E31" s="18">
        <v>42833</v>
      </c>
      <c r="F31" s="11"/>
      <c r="G31" s="18">
        <v>42848</v>
      </c>
      <c r="H31" s="13"/>
      <c r="J31" s="23">
        <f>DATE(An+1,7,14)</f>
        <v>45852</v>
      </c>
    </row>
    <row r="32" spans="1:10" ht="15">
      <c r="A32" s="10"/>
      <c r="B32" s="17"/>
      <c r="C32" s="15" t="s">
        <v>21</v>
      </c>
      <c r="D32" s="11"/>
      <c r="E32" s="18">
        <v>42924</v>
      </c>
      <c r="F32" s="11"/>
      <c r="G32" s="18">
        <v>42981</v>
      </c>
      <c r="H32" s="13"/>
      <c r="J32" s="23">
        <f>DATE(An+1,8,15)</f>
        <v>45884</v>
      </c>
    </row>
    <row r="33" spans="1:10" ht="15">
      <c r="A33" s="10"/>
      <c r="B33" s="17"/>
      <c r="C33" s="15" t="s">
        <v>22</v>
      </c>
      <c r="D33" s="11"/>
      <c r="E33" s="18">
        <v>43029</v>
      </c>
      <c r="F33" s="11"/>
      <c r="G33" s="18">
        <v>43044</v>
      </c>
      <c r="H33" s="13"/>
      <c r="J33" s="23">
        <f>DATE(An+1,11,1)</f>
        <v>45962</v>
      </c>
    </row>
    <row r="34" spans="1:10" ht="15">
      <c r="A34" s="10"/>
      <c r="B34" s="19"/>
      <c r="C34" s="15" t="s">
        <v>18</v>
      </c>
      <c r="D34" s="11"/>
      <c r="E34" s="20">
        <v>43092</v>
      </c>
      <c r="F34" s="11"/>
      <c r="G34" s="20">
        <v>43108</v>
      </c>
      <c r="H34" s="13"/>
      <c r="J34" s="23">
        <f>DATE(An+1,11,11)</f>
        <v>45972</v>
      </c>
    </row>
    <row r="35" spans="1:10">
      <c r="A35" s="10"/>
      <c r="B35" s="11"/>
      <c r="C35" s="11"/>
      <c r="D35" s="11"/>
      <c r="E35" s="11"/>
      <c r="F35" s="11"/>
      <c r="G35" s="11"/>
      <c r="H35" s="13"/>
      <c r="J35" s="23">
        <f>DATE(An+1,12,25)</f>
        <v>46016</v>
      </c>
    </row>
    <row r="36" spans="1:10" ht="15">
      <c r="A36" s="10"/>
      <c r="B36" s="14" t="str">
        <f>YEAR(E36)&amp;"/"&amp;YEAR(G40)</f>
        <v>2018/2019</v>
      </c>
      <c r="C36" s="15" t="s">
        <v>19</v>
      </c>
      <c r="D36" s="11"/>
      <c r="E36" s="16">
        <v>43155</v>
      </c>
      <c r="F36" s="11"/>
      <c r="G36" s="16">
        <v>43170</v>
      </c>
      <c r="H36" s="13"/>
      <c r="J36" s="26"/>
    </row>
    <row r="37" spans="1:10" ht="15">
      <c r="A37" s="10"/>
      <c r="B37" s="17"/>
      <c r="C37" s="15" t="s">
        <v>20</v>
      </c>
      <c r="D37" s="11"/>
      <c r="E37" s="18">
        <v>43211</v>
      </c>
      <c r="F37" s="11"/>
      <c r="G37" s="18">
        <v>43226</v>
      </c>
      <c r="H37" s="13"/>
      <c r="J37" s="23"/>
    </row>
    <row r="38" spans="1:10" ht="15">
      <c r="A38" s="10"/>
      <c r="B38" s="17"/>
      <c r="C38" s="15" t="s">
        <v>21</v>
      </c>
      <c r="D38" s="11"/>
      <c r="E38" s="18">
        <v>43288</v>
      </c>
      <c r="F38" s="11"/>
      <c r="G38" s="18">
        <v>43345</v>
      </c>
      <c r="H38" s="13"/>
      <c r="J38" s="23"/>
    </row>
    <row r="39" spans="1:10" ht="15">
      <c r="A39" s="10"/>
      <c r="B39" s="17"/>
      <c r="C39" s="15" t="s">
        <v>22</v>
      </c>
      <c r="D39" s="11"/>
      <c r="E39" s="18">
        <v>43393</v>
      </c>
      <c r="F39" s="11"/>
      <c r="G39" s="18">
        <v>43408</v>
      </c>
      <c r="H39" s="13"/>
      <c r="J39" s="23"/>
    </row>
    <row r="40" spans="1:10" ht="15">
      <c r="A40" s="10"/>
      <c r="B40" s="19"/>
      <c r="C40" s="15" t="s">
        <v>18</v>
      </c>
      <c r="D40" s="11"/>
      <c r="E40" s="20">
        <v>43456</v>
      </c>
      <c r="F40" s="11"/>
      <c r="G40" s="20">
        <v>43471</v>
      </c>
      <c r="H40" s="13"/>
      <c r="J40" s="23"/>
    </row>
    <row r="41" spans="1:10">
      <c r="A41" s="10"/>
      <c r="B41" s="11"/>
      <c r="C41" s="11"/>
      <c r="D41" s="11"/>
      <c r="E41" s="11"/>
      <c r="F41" s="11"/>
      <c r="G41" s="11"/>
      <c r="H41" s="13"/>
      <c r="J41" s="23"/>
    </row>
    <row r="42" spans="1:10" ht="15">
      <c r="A42" s="10"/>
      <c r="B42" s="14" t="str">
        <f>YEAR(E42)&amp;"/"&amp;YEAR(G46)</f>
        <v>2019/2020</v>
      </c>
      <c r="C42" s="15" t="s">
        <v>19</v>
      </c>
      <c r="D42" s="11"/>
      <c r="E42" s="16">
        <v>43505</v>
      </c>
      <c r="F42" s="11"/>
      <c r="G42" s="16">
        <v>43520</v>
      </c>
      <c r="H42" s="13"/>
      <c r="J42" s="23"/>
    </row>
    <row r="43" spans="1:10" ht="15">
      <c r="A43" s="10"/>
      <c r="B43" s="17"/>
      <c r="C43" s="15" t="s">
        <v>20</v>
      </c>
      <c r="D43" s="11"/>
      <c r="E43" s="18">
        <v>43561</v>
      </c>
      <c r="F43" s="11"/>
      <c r="G43" s="18">
        <v>43577</v>
      </c>
      <c r="H43" s="13"/>
      <c r="J43" s="23"/>
    </row>
    <row r="44" spans="1:10" ht="15">
      <c r="A44" s="10"/>
      <c r="B44" s="17"/>
      <c r="C44" s="15" t="s">
        <v>21</v>
      </c>
      <c r="D44" s="11"/>
      <c r="E44" s="18">
        <v>43652</v>
      </c>
      <c r="F44" s="11">
        <v>1</v>
      </c>
      <c r="G44" s="18">
        <v>43709</v>
      </c>
      <c r="H44" s="13"/>
      <c r="J44" s="23"/>
    </row>
    <row r="45" spans="1:10" ht="15">
      <c r="A45" s="10"/>
      <c r="B45" s="17"/>
      <c r="C45" s="15" t="s">
        <v>22</v>
      </c>
      <c r="D45" s="11"/>
      <c r="E45" s="18">
        <v>43757</v>
      </c>
      <c r="F45" s="11"/>
      <c r="G45" s="18">
        <v>43772</v>
      </c>
      <c r="H45" s="13"/>
      <c r="J45" s="23"/>
    </row>
    <row r="46" spans="1:10" ht="15">
      <c r="A46" s="10"/>
      <c r="B46" s="19"/>
      <c r="C46" s="15" t="s">
        <v>18</v>
      </c>
      <c r="D46" s="11"/>
      <c r="E46" s="20">
        <v>43820</v>
      </c>
      <c r="F46" s="11"/>
      <c r="G46" s="20">
        <v>43835</v>
      </c>
      <c r="H46" s="13"/>
      <c r="J46" s="23"/>
    </row>
    <row r="47" spans="1:10">
      <c r="A47" s="10"/>
      <c r="B47" s="11"/>
      <c r="C47" s="11"/>
      <c r="D47" s="11"/>
      <c r="E47" s="11"/>
      <c r="F47" s="11"/>
      <c r="G47" s="11"/>
      <c r="H47" s="13"/>
      <c r="J47" s="26"/>
    </row>
    <row r="48" spans="1:10" ht="15">
      <c r="A48" s="10"/>
      <c r="B48" s="14" t="str">
        <f>YEAR(E48)&amp;"/"&amp;YEAR(G52)</f>
        <v>2020/2021</v>
      </c>
      <c r="C48" s="15" t="s">
        <v>19</v>
      </c>
      <c r="D48" s="11"/>
      <c r="E48" s="16">
        <v>43876</v>
      </c>
      <c r="F48" s="11"/>
      <c r="G48" s="16">
        <v>43891</v>
      </c>
      <c r="H48" s="13"/>
      <c r="J48" s="23"/>
    </row>
    <row r="49" spans="1:10" ht="15">
      <c r="A49" s="10"/>
      <c r="B49" s="17"/>
      <c r="C49" s="15" t="s">
        <v>20</v>
      </c>
      <c r="D49" s="11"/>
      <c r="E49" s="18">
        <v>43932</v>
      </c>
      <c r="F49" s="11"/>
      <c r="G49" s="18">
        <v>43947</v>
      </c>
      <c r="H49" s="13"/>
      <c r="J49" s="23"/>
    </row>
    <row r="50" spans="1:10" ht="15">
      <c r="A50" s="10"/>
      <c r="B50" s="17"/>
      <c r="C50" s="15" t="s">
        <v>21</v>
      </c>
      <c r="D50" s="11"/>
      <c r="E50" s="18">
        <v>44016</v>
      </c>
      <c r="F50" s="11">
        <v>1</v>
      </c>
      <c r="G50" s="18">
        <v>44073</v>
      </c>
      <c r="H50" s="13"/>
      <c r="J50" s="23"/>
    </row>
    <row r="51" spans="1:10" ht="15">
      <c r="A51" s="10"/>
      <c r="B51" s="17"/>
      <c r="C51" s="15" t="s">
        <v>22</v>
      </c>
      <c r="D51" s="11"/>
      <c r="E51" s="18">
        <v>44121</v>
      </c>
      <c r="F51" s="11"/>
      <c r="G51" s="18">
        <v>44136</v>
      </c>
      <c r="H51" s="13"/>
      <c r="J51" s="23"/>
    </row>
    <row r="52" spans="1:10" ht="15">
      <c r="A52" s="10"/>
      <c r="B52" s="19"/>
      <c r="C52" s="15" t="s">
        <v>18</v>
      </c>
      <c r="D52" s="11"/>
      <c r="E52" s="20">
        <v>44184</v>
      </c>
      <c r="F52" s="11"/>
      <c r="G52" s="20">
        <v>44199</v>
      </c>
      <c r="H52" s="13"/>
      <c r="J52" s="23"/>
    </row>
    <row r="53" spans="1:10">
      <c r="A53" s="10"/>
      <c r="B53" s="11"/>
      <c r="C53" s="11"/>
      <c r="D53" s="11"/>
      <c r="E53" s="11"/>
      <c r="F53" s="11"/>
      <c r="G53" s="11"/>
      <c r="H53" s="13"/>
      <c r="J53" s="23"/>
    </row>
    <row r="54" spans="1:10" ht="15">
      <c r="A54" s="10"/>
      <c r="B54" s="14" t="str">
        <f>YEAR(E54)&amp;"/"&amp;YEAR(G58)</f>
        <v>2021/2022</v>
      </c>
      <c r="C54" s="15" t="s">
        <v>19</v>
      </c>
      <c r="D54" s="11"/>
      <c r="E54" s="16">
        <v>44247</v>
      </c>
      <c r="F54" s="11"/>
      <c r="G54" s="16">
        <v>44262</v>
      </c>
      <c r="H54" s="13"/>
      <c r="J54" s="23"/>
    </row>
    <row r="55" spans="1:10" ht="15">
      <c r="A55" s="10"/>
      <c r="B55" s="17"/>
      <c r="C55" s="15" t="s">
        <v>20</v>
      </c>
      <c r="D55" s="11"/>
      <c r="E55" s="18">
        <v>44310</v>
      </c>
      <c r="F55" s="11"/>
      <c r="G55" s="18">
        <v>44325</v>
      </c>
      <c r="H55" s="13"/>
      <c r="J55" s="23"/>
    </row>
    <row r="56" spans="1:10" ht="15">
      <c r="A56" s="10"/>
      <c r="B56" s="17"/>
      <c r="C56" s="15" t="s">
        <v>21</v>
      </c>
      <c r="D56" s="11"/>
      <c r="E56" s="18">
        <v>44380</v>
      </c>
      <c r="F56" s="11">
        <v>1</v>
      </c>
      <c r="G56" s="18">
        <v>44441</v>
      </c>
      <c r="H56" s="13"/>
      <c r="J56" s="23"/>
    </row>
    <row r="57" spans="1:10" ht="15">
      <c r="A57" s="10"/>
      <c r="B57" s="17"/>
      <c r="C57" s="15" t="s">
        <v>22</v>
      </c>
      <c r="D57" s="11"/>
      <c r="E57" s="18">
        <v>44492</v>
      </c>
      <c r="F57" s="11"/>
      <c r="G57" s="18">
        <v>44507</v>
      </c>
      <c r="H57" s="13"/>
      <c r="J57" s="23"/>
    </row>
    <row r="58" spans="1:10" ht="15">
      <c r="A58" s="10"/>
      <c r="B58" s="19"/>
      <c r="C58" s="15" t="s">
        <v>18</v>
      </c>
      <c r="D58" s="11"/>
      <c r="E58" s="20">
        <v>44548</v>
      </c>
      <c r="F58" s="11"/>
      <c r="G58" s="20">
        <v>44563</v>
      </c>
      <c r="H58" s="13"/>
      <c r="J58" s="23"/>
    </row>
    <row r="59" spans="1:10">
      <c r="A59" s="10"/>
      <c r="B59" s="11"/>
      <c r="C59" s="11"/>
      <c r="D59" s="11"/>
      <c r="E59" s="11"/>
      <c r="F59" s="11"/>
      <c r="G59" s="11"/>
      <c r="H59" s="13"/>
      <c r="J59" s="23"/>
    </row>
    <row r="60" spans="1:10" ht="15">
      <c r="A60" s="10"/>
      <c r="B60" s="14" t="str">
        <f>YEAR(E60)&amp;"/"&amp;YEAR(G64)</f>
        <v>2022/2023</v>
      </c>
      <c r="C60" s="15" t="s">
        <v>19</v>
      </c>
      <c r="D60" s="11"/>
      <c r="E60" s="16">
        <v>44597</v>
      </c>
      <c r="F60" s="11"/>
      <c r="G60" s="16">
        <v>44612</v>
      </c>
      <c r="H60" s="13"/>
      <c r="J60" s="23"/>
    </row>
    <row r="61" spans="1:10" ht="15">
      <c r="A61" s="10"/>
      <c r="B61" s="17"/>
      <c r="C61" s="15" t="s">
        <v>20</v>
      </c>
      <c r="D61" s="11"/>
      <c r="E61" s="18">
        <v>44660</v>
      </c>
      <c r="F61" s="11"/>
      <c r="G61" s="18">
        <v>44675</v>
      </c>
      <c r="H61" s="13"/>
      <c r="J61" s="23"/>
    </row>
    <row r="62" spans="1:10" ht="15">
      <c r="A62" s="10"/>
      <c r="B62" s="17"/>
      <c r="C62" s="15" t="s">
        <v>21</v>
      </c>
      <c r="D62" s="11"/>
      <c r="E62" s="18">
        <v>44749</v>
      </c>
      <c r="F62" s="11">
        <v>1</v>
      </c>
      <c r="G62" s="18">
        <v>44073</v>
      </c>
      <c r="H62" s="13"/>
      <c r="J62" s="23"/>
    </row>
    <row r="63" spans="1:10" ht="15">
      <c r="A63" s="10"/>
      <c r="B63" s="17"/>
      <c r="C63" s="15" t="s">
        <v>22</v>
      </c>
      <c r="D63" s="11"/>
      <c r="E63" s="18">
        <v>44856</v>
      </c>
      <c r="F63" s="11"/>
      <c r="G63" s="18">
        <v>44871</v>
      </c>
      <c r="H63" s="13"/>
    </row>
    <row r="64" spans="1:10" ht="15">
      <c r="A64" s="10"/>
      <c r="B64" s="19"/>
      <c r="C64" s="15" t="s">
        <v>18</v>
      </c>
      <c r="D64" s="11"/>
      <c r="E64" s="20">
        <v>44912</v>
      </c>
      <c r="F64" s="11"/>
      <c r="G64" s="20">
        <v>44929</v>
      </c>
      <c r="H64" s="13"/>
    </row>
    <row r="65" spans="1:8">
      <c r="A65" s="10"/>
      <c r="B65" s="11"/>
      <c r="C65" s="11"/>
      <c r="D65" s="11"/>
      <c r="E65" s="11"/>
      <c r="F65" s="11"/>
      <c r="G65" s="11"/>
      <c r="H65" s="13"/>
    </row>
    <row r="66" spans="1:8" ht="15">
      <c r="A66" s="10"/>
      <c r="B66" s="14" t="str">
        <f>YEAR(E66)&amp;"/"&amp;YEAR(G70)</f>
        <v>2023/2024</v>
      </c>
      <c r="C66" s="15" t="s">
        <v>19</v>
      </c>
      <c r="D66" s="11"/>
      <c r="E66" s="16">
        <v>44968</v>
      </c>
      <c r="F66" s="11"/>
      <c r="G66" s="16">
        <v>44983</v>
      </c>
      <c r="H66" s="13"/>
    </row>
    <row r="67" spans="1:8" ht="15">
      <c r="A67" s="10"/>
      <c r="B67" s="17"/>
      <c r="C67" s="15" t="s">
        <v>20</v>
      </c>
      <c r="D67" s="11"/>
      <c r="E67" s="18">
        <v>45031</v>
      </c>
      <c r="F67" s="11"/>
      <c r="G67" s="18">
        <v>45048</v>
      </c>
      <c r="H67" s="13"/>
    </row>
    <row r="68" spans="1:8" ht="15">
      <c r="A68" s="10"/>
      <c r="B68" s="17"/>
      <c r="C68" s="15" t="s">
        <v>21</v>
      </c>
      <c r="D68" s="11"/>
      <c r="E68" s="18">
        <v>45115</v>
      </c>
      <c r="F68" s="11">
        <v>1</v>
      </c>
      <c r="G68" s="18">
        <v>45172</v>
      </c>
      <c r="H68" s="13"/>
    </row>
    <row r="69" spans="1:8" ht="15">
      <c r="A69" s="10"/>
      <c r="B69" s="17"/>
      <c r="C69" s="15" t="s">
        <v>22</v>
      </c>
      <c r="D69" s="11"/>
      <c r="E69" s="18">
        <v>45220</v>
      </c>
      <c r="F69" s="11"/>
      <c r="G69" s="18">
        <v>45235</v>
      </c>
      <c r="H69" s="13"/>
    </row>
    <row r="70" spans="1:8" ht="15">
      <c r="A70" s="10"/>
      <c r="B70" s="19"/>
      <c r="C70" s="15" t="s">
        <v>18</v>
      </c>
      <c r="D70" s="11"/>
      <c r="E70" s="20">
        <v>45276</v>
      </c>
      <c r="F70" s="11"/>
      <c r="G70" s="20">
        <v>45292</v>
      </c>
      <c r="H70" s="13"/>
    </row>
  </sheetData>
  <sortState xmlns:xlrd2="http://schemas.microsoft.com/office/spreadsheetml/2017/richdata2" ref="V5:V20">
    <sortCondition ref="V5"/>
  </sortState>
  <mergeCells count="5">
    <mergeCell ref="B2:B4"/>
    <mergeCell ref="C2:C4"/>
    <mergeCell ref="M4:N4"/>
    <mergeCell ref="O4:P4"/>
    <mergeCell ref="Q4:R4"/>
  </mergeCells>
  <hyperlinks>
    <hyperlink ref="K2" r:id="rId1" xr:uid="{00000000-0004-0000-00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9</vt:i4>
      </vt:variant>
    </vt:vector>
  </HeadingPairs>
  <TitlesOfParts>
    <vt:vector size="12" baseType="lpstr">
      <vt:lpstr>Calendrier</vt:lpstr>
      <vt:lpstr>Calendrier 2</vt:lpstr>
      <vt:lpstr>BD_CAL</vt:lpstr>
      <vt:lpstr>An</vt:lpstr>
      <vt:lpstr>Calendrier!colvac</vt:lpstr>
      <vt:lpstr>'Calendrier 2'!colvac</vt:lpstr>
      <vt:lpstr>DVac</vt:lpstr>
      <vt:lpstr>Fériés</vt:lpstr>
      <vt:lpstr>FVac</vt:lpstr>
      <vt:lpstr>Tblmois</vt:lpstr>
      <vt:lpstr>Calendrier!Zone_d_impression</vt:lpstr>
      <vt:lpstr>'Calendrier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Leakim</dc:creator>
  <cp:lastModifiedBy>Rossano Rosi</cp:lastModifiedBy>
  <cp:lastPrinted>2024-08-14T09:20:13Z</cp:lastPrinted>
  <dcterms:created xsi:type="dcterms:W3CDTF">2012-06-21T15:41:37Z</dcterms:created>
  <dcterms:modified xsi:type="dcterms:W3CDTF">2024-08-21T11:50:49Z</dcterms:modified>
</cp:coreProperties>
</file>